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Funkcje" sheetId="1" r:id="rId1"/>
    <sheet name="ZAD_Funkcje" sheetId="2" r:id="rId2"/>
    <sheet name="Wyniki" sheetId="3" r:id="rId3"/>
  </sheets>
  <definedNames>
    <definedName name="CRITERIA">'Funkcje'!$E$3:$F$16</definedName>
  </definedNames>
  <calcPr fullCalcOnLoad="1"/>
</workbook>
</file>

<file path=xl/comments1.xml><?xml version="1.0" encoding="utf-8"?>
<comments xmlns="http://schemas.openxmlformats.org/spreadsheetml/2006/main">
  <authors>
    <author>Kamal Matuk</author>
  </authors>
  <commentList>
    <comment ref="B172" authorId="0">
      <text>
        <r>
          <rPr>
            <b/>
            <sz val="8"/>
            <rFont val="Tahoma"/>
            <family val="0"/>
          </rPr>
          <t xml:space="preserve">Przykład
DNI.360("30.01.93"; "1.02.93") jest równe 1
</t>
        </r>
      </text>
    </comment>
    <comment ref="B76" authorId="0">
      <text>
        <r>
          <rPr>
            <b/>
            <sz val="8"/>
            <rFont val="Tahoma"/>
            <family val="0"/>
          </rPr>
          <t xml:space="preserve">Przykład
=jeżeli(A1&gt;A2;"Wartość komórki A1 jest większa";"Wartość komórki A2 jest większa")
</t>
        </r>
      </text>
    </comment>
    <comment ref="B39" authorId="0">
      <text>
        <r>
          <rPr>
            <b/>
            <sz val="8"/>
            <rFont val="Tahoma"/>
            <family val="0"/>
          </rPr>
          <t xml:space="preserve">Do generowania liczb z przedziału {a,b} stosuje się wzór: =LOS()*(b-a)+a
np. do generowania liczb dwucyfrowych stosuje się formułę =LOS()*(100-10)+10
wtedy generuje liczby &gt;=10; &lt;100
</t>
        </r>
      </text>
    </comment>
    <comment ref="B32" authorId="0">
      <text>
        <r>
          <rPr>
            <b/>
            <sz val="8"/>
            <rFont val="Tahoma"/>
            <family val="0"/>
          </rPr>
          <t xml:space="preserve">PRZYKŁAD:
do obliczenia pierwiastka n-tego stopnia mamy następujacy wzór:     =A1^(1/n)
</t>
        </r>
      </text>
    </comment>
  </commentList>
</comments>
</file>

<file path=xl/sharedStrings.xml><?xml version="1.0" encoding="utf-8"?>
<sst xmlns="http://schemas.openxmlformats.org/spreadsheetml/2006/main" count="580" uniqueCount="467">
  <si>
    <t>LP</t>
  </si>
  <si>
    <t>FUNKCJE MATEMATYCZNE</t>
  </si>
  <si>
    <t>ILOCZYN</t>
  </si>
  <si>
    <t>liczba - oznacza konkretną wartość np.:12, 13 2...</t>
  </si>
  <si>
    <t>lub adresy poszczególnych komórek</t>
  </si>
  <si>
    <t>lub zakres komórek</t>
  </si>
  <si>
    <t>maksymalnie 30 argumentów</t>
  </si>
  <si>
    <t>SUMA</t>
  </si>
  <si>
    <t>liczba - oznacza konkretną wartość np.:12, 13. 2...</t>
  </si>
  <si>
    <t>ZAOKRĄGLANIE LICZB</t>
  </si>
  <si>
    <t>lub adres komórki, w której jest jakaś liczba</t>
  </si>
  <si>
    <t xml:space="preserve">lub wyrażenie, którego wynikiem jest liczba </t>
  </si>
  <si>
    <t>lub adres komórki. w której jest wyrażenie dające w wyniku liczbę</t>
  </si>
  <si>
    <t>liczba_cyfr - oznacza liczbę miejsc dziesiętnych</t>
  </si>
  <si>
    <t xml:space="preserve">OBCINANIE LICZB </t>
  </si>
  <si>
    <t>PIERWIASTEK KWADRATOWY</t>
  </si>
  <si>
    <t>=PIERWIASTEK(liczba)</t>
  </si>
  <si>
    <t>GENEROWANIE LICZB</t>
  </si>
  <si>
    <t>=LOS()</t>
  </si>
  <si>
    <t xml:space="preserve">  LOSOWYCH</t>
  </si>
  <si>
    <t>Funkcja ta generuje liczby losowe z przedziału { 0, 1}</t>
  </si>
  <si>
    <t>Jest funkcją bezargumentową tzn. nie podaje się argumentów</t>
  </si>
  <si>
    <t xml:space="preserve">Przy każdym przeliczeniu arkusza zmieniane są  </t>
  </si>
  <si>
    <t>generowane liczby</t>
  </si>
  <si>
    <t>FUNKCJE STATYSTYCZNE</t>
  </si>
  <si>
    <t>ŚREDNIA</t>
  </si>
  <si>
    <t>ZLICZANIE LICZB NA LIŚCIE</t>
  </si>
  <si>
    <t>ARGUMENTÓW</t>
  </si>
  <si>
    <t>WYBÓR LICZBY NAJMNIEJSZEJ</t>
  </si>
  <si>
    <t>WYBÓR LICZBY NAJWIĘKSZEJ</t>
  </si>
  <si>
    <t>FUNKCJE LOGICZNE</t>
  </si>
  <si>
    <t xml:space="preserve">  WARUNKOWE</t>
  </si>
  <si>
    <t>FUNKCJA WARUNKOWA</t>
  </si>
  <si>
    <t>logiczna_test - oznacza warunek np.: A1&gt;32, A1&gt;2 AND A1&lt;2</t>
  </si>
  <si>
    <t>wartość_jeśli_prawda - wartość jaką należy wyświetlić w komórce</t>
  </si>
  <si>
    <t xml:space="preserve">                        jeśli warunek jest spełniony</t>
  </si>
  <si>
    <t>wartość_jeśli_fałsz - wartoąść jaką należy wyświetlić w komórce,</t>
  </si>
  <si>
    <t xml:space="preserve">                         jeśli warunek nie jest spełniony</t>
  </si>
  <si>
    <t>FUNKCJA SUMY LOGICZNEJ</t>
  </si>
  <si>
    <t>Łączona jest często</t>
  </si>
  <si>
    <t>logiczna - oznacza warunek(i) tej funkcji np.:B5&lt;4</t>
  </si>
  <si>
    <t>z funkcją JEŻELI</t>
  </si>
  <si>
    <t>Jest ona prawdziwa, gdy wszystkie warunki są spełnione</t>
  </si>
  <si>
    <t>FUNKCJA ILOCZYNU LOGICZNEGO</t>
  </si>
  <si>
    <t>logiczna - oznacza warunek tej funkcji np.:B5&lt;4</t>
  </si>
  <si>
    <t>Jest ona prawdziwa, gdy przynajmniej jeden warunek</t>
  </si>
  <si>
    <t xml:space="preserve">   jest spełniony</t>
  </si>
  <si>
    <t>FUNKCJA NEGACJI</t>
  </si>
  <si>
    <t>=NIE(logiczna)</t>
  </si>
  <si>
    <t>Funkcja ta powodje negację warunku</t>
  </si>
  <si>
    <t>Zwraca wartość PRAWDA, gdy warunek jest fałszywy,</t>
  </si>
  <si>
    <t>a wrtość FAŁSZ, gdy, warunek jest pradziwy</t>
  </si>
  <si>
    <t>FUNKCJE WYBORU</t>
  </si>
  <si>
    <t>FUNKCJA LICZĄCA WIERSZE</t>
  </si>
  <si>
    <t>=ILE.WIERSZY(tablica)</t>
  </si>
  <si>
    <t>tablica - adres zakresu komórek,</t>
  </si>
  <si>
    <t xml:space="preserve">           nazwa zakresu komórek</t>
  </si>
  <si>
    <t xml:space="preserve">           tablica danych</t>
  </si>
  <si>
    <t>Zwraca ilość wierszy dla podanego argumentu</t>
  </si>
  <si>
    <t>FUNKCJA LICZĄCA KOLUMNY</t>
  </si>
  <si>
    <t>=LICZBA.KOLUMN(tablica)</t>
  </si>
  <si>
    <t>Zwraca ilość kolumn dla podanego argumentu</t>
  </si>
  <si>
    <t>FUNKCJA ODWRACANIA</t>
  </si>
  <si>
    <t>=TRANSPONUJ(tablica)</t>
  </si>
  <si>
    <t>wykonanie:</t>
  </si>
  <si>
    <t>-zaznacz zakres komórek</t>
  </si>
  <si>
    <t xml:space="preserve">  dla nowej tablicy</t>
  </si>
  <si>
    <t>-wpisz funkcję w pierwszej</t>
  </si>
  <si>
    <t>Zmienia orientację danych</t>
  </si>
  <si>
    <t xml:space="preserve"> komórce zaznaczon. obszaru</t>
  </si>
  <si>
    <t>Orientacja danych może być pozioma lub pionowa</t>
  </si>
  <si>
    <t>FUNKCJE TEKSTOWE</t>
  </si>
  <si>
    <t>TEKSTY, JAKO ARGUMENTY  FUNKCJI  PISZE SIĘ W CUDZYSŁOWIE</t>
  </si>
  <si>
    <t>FUNKCJA LICZĄCA ILOŚĆ ZNAKÓW</t>
  </si>
  <si>
    <t>=DŁ(tekst)</t>
  </si>
  <si>
    <t>tekst - tekst lub adres komórki, w której jest tekst</t>
  </si>
  <si>
    <t>Podaje liczbę znaków w danym tekście</t>
  </si>
  <si>
    <t>FUNKCJA PORÓWNYWANIA TEKSTÓW</t>
  </si>
  <si>
    <t>Porównuje dwa teksty uwzgledniając</t>
  </si>
  <si>
    <t>duże i małe litery\</t>
  </si>
  <si>
    <t>Jeśli teksty są identyczne zwraca wrtość TRUE,</t>
  </si>
  <si>
    <t>w przciwnym przypadku wartość FALSE</t>
  </si>
  <si>
    <t>FUNKCJA POWTARZANIA</t>
  </si>
  <si>
    <t>tekst - dowolny tekst, którym chcemy wypełnić daną komórkę</t>
  </si>
  <si>
    <t>ile_razy - liczba powtórzeń</t>
  </si>
  <si>
    <t>FUNKCJA ZAMIANY LITER</t>
  </si>
  <si>
    <t>=LITERY.MAŁE(tekst)</t>
  </si>
  <si>
    <t>Zamienia wszystkie litery na małe</t>
  </si>
  <si>
    <t>=LITERY.WIELKIE(tekst)</t>
  </si>
  <si>
    <t>Zamienia wszystkie litery na duże</t>
  </si>
  <si>
    <t>FUNKCJA ZMIANY PIERWSZEJ LITERY</t>
  </si>
  <si>
    <t>=Z.WIELKIEJ.LITERY(tekst)</t>
  </si>
  <si>
    <t>Zamieia wszystkie pierwsze litery ciągów znakow (słów)</t>
  </si>
  <si>
    <t>na duże i umieszcza je w komórce, zawierającą tę funkcję</t>
  </si>
  <si>
    <t xml:space="preserve">FUNKCJE DATY </t>
  </si>
  <si>
    <t>FUNKCJA  AKTUALNEJ DATY</t>
  </si>
  <si>
    <t>=DZIŚ()</t>
  </si>
  <si>
    <t>Funkcja bezparametrowa</t>
  </si>
  <si>
    <t>Wyświetla aktualną datę</t>
  </si>
  <si>
    <t>FUNKCJA DATY</t>
  </si>
  <si>
    <t>Wpisuje datę w komórce</t>
  </si>
  <si>
    <t>FUNKCJA NNUMERU DNIA TYGODNIA</t>
  </si>
  <si>
    <t xml:space="preserve">kolejna_liczba - data lub adres komórki, zawierający datę </t>
  </si>
  <si>
    <t>Podaje numer dnia tygodnia, np.: 1- oznacza poniedziałek...</t>
  </si>
  <si>
    <t>FUNKCJA ROKU</t>
  </si>
  <si>
    <t>=ROK(kolejna_liczba)</t>
  </si>
  <si>
    <t>Podaje rok, jako liczbę z danej daty</t>
  </si>
  <si>
    <t>FUNKCJA MIESIĄCA</t>
  </si>
  <si>
    <t>=MIESIĄC(kolejna_liczba)</t>
  </si>
  <si>
    <t>Podaje miesiąc, jako liczbę z danej daty</t>
  </si>
  <si>
    <t>FUNKCJA DNIA</t>
  </si>
  <si>
    <t>=DZIEŃ(kolejna_liczba)</t>
  </si>
  <si>
    <t>Podaje dzień, jako liczbę z danej daty</t>
  </si>
  <si>
    <t>1.Oblicz iloczyn liczb: 3,25,128</t>
  </si>
  <si>
    <t xml:space="preserve">  i zapisz go w komórce C3</t>
  </si>
  <si>
    <t>2.Oblicz iloczyn wartości</t>
  </si>
  <si>
    <t xml:space="preserve">   komórek: D2, E3, F2 w C4</t>
  </si>
  <si>
    <t>3.Oblicz iloczyn wartości komórek</t>
  </si>
  <si>
    <t>1.Oblicz sumę liczb: 3,25,128</t>
  </si>
  <si>
    <t xml:space="preserve">  i zapisz go w komórce C10</t>
  </si>
  <si>
    <t>2.Oblicz sumę wartości</t>
  </si>
  <si>
    <t xml:space="preserve">   komórek: D10, E10, F11 w G10</t>
  </si>
  <si>
    <t>3.Oblicz sumę wartości komórek</t>
  </si>
  <si>
    <t>1.Zaokrąglij liczbę 12,45637 do trzech</t>
  </si>
  <si>
    <t xml:space="preserve"> miejsc po przecinku, zapisz w C21</t>
  </si>
  <si>
    <t>2.Zaokrąglij liczbę z komórki C19</t>
  </si>
  <si>
    <t xml:space="preserve">   do dwóch miejsc po przecinku w D19</t>
  </si>
  <si>
    <t>3.Zaokrąglij liczbę z komórki C20</t>
  </si>
  <si>
    <t>4.W D21 zaokrąglij iloczyn liczb z C19 i C20</t>
  </si>
  <si>
    <t>5.W D22 zaokrąglij sumę liczb z C19 i C20</t>
  </si>
  <si>
    <t>do liczb całkowitych</t>
  </si>
  <si>
    <t>1.Obetnij liczbę 12,45637 do trzech</t>
  </si>
  <si>
    <t xml:space="preserve"> miejsc po przecinku, zapisz w C30</t>
  </si>
  <si>
    <t>2.Obetnij liczbę z komórki C28</t>
  </si>
  <si>
    <t xml:space="preserve">   do dwóch miejsc po przecinku w D28</t>
  </si>
  <si>
    <t>3.Obetnij liczbę z komórki C29</t>
  </si>
  <si>
    <t xml:space="preserve">   do całości w D29</t>
  </si>
  <si>
    <t>4.W C31 obetnij iloczyn liczb z C28 i C29</t>
  </si>
  <si>
    <t>1.Oblicz pierwiastek kwadrtowy dla</t>
  </si>
  <si>
    <t>liczby 144 i zapisz w C41</t>
  </si>
  <si>
    <t>2.Oblicz w C40  pierwiastek kwadratowy</t>
  </si>
  <si>
    <t>dla  E40</t>
  </si>
  <si>
    <t>3.Oblicz pierwiastek kwadratowy dla</t>
  </si>
  <si>
    <t xml:space="preserve">1.Wygeneruj liczby losowe w </t>
  </si>
  <si>
    <t xml:space="preserve">   komórkach C49:C52</t>
  </si>
  <si>
    <t>2.Oblicz ich iloczyn w komórce C53</t>
  </si>
  <si>
    <t>3.Oblicz ich sumę w komórce C54</t>
  </si>
  <si>
    <t>4.Wygeneruj liczby losowe dwucyfrowe</t>
  </si>
  <si>
    <t>Średnia</t>
  </si>
  <si>
    <t>MIN</t>
  </si>
  <si>
    <t xml:space="preserve">1.Wyświetl liczbę najmniejszą dla </t>
  </si>
  <si>
    <t xml:space="preserve">2.Wyświetl liczbę najmniejszą dla </t>
  </si>
  <si>
    <t xml:space="preserve">   liczb: 23, 12,1 -3 w C77</t>
  </si>
  <si>
    <t>MAX</t>
  </si>
  <si>
    <t xml:space="preserve">1.Wyświetl liczbę największą dla </t>
  </si>
  <si>
    <t xml:space="preserve">2.Wyświetl liczbę największą dla </t>
  </si>
  <si>
    <t>IMIĘ</t>
  </si>
  <si>
    <t>OCENA 1</t>
  </si>
  <si>
    <t>OCENA 2</t>
  </si>
  <si>
    <t>1.Oblicz średnią ocenę dla każdego</t>
  </si>
  <si>
    <t xml:space="preserve">   stunenta</t>
  </si>
  <si>
    <t>Magda</t>
  </si>
  <si>
    <t>Robert</t>
  </si>
  <si>
    <t>Wiktor</t>
  </si>
  <si>
    <t xml:space="preserve">    powyższy warunek</t>
  </si>
  <si>
    <t>1.W kolumnie F wyświetl słowo:</t>
  </si>
  <si>
    <t>Jeśli żadna z ocen dla poszczególnych</t>
  </si>
  <si>
    <t>studentów nie jest dwóją</t>
  </si>
  <si>
    <t>TRANSPONUJ</t>
  </si>
  <si>
    <t>KASIA</t>
  </si>
  <si>
    <t>ROBERT</t>
  </si>
  <si>
    <t>ZIMA</t>
  </si>
  <si>
    <t>Lato</t>
  </si>
  <si>
    <t xml:space="preserve">Zamień wzsystkie duże litery w </t>
  </si>
  <si>
    <t>WiOsNa</t>
  </si>
  <si>
    <t>JesiEń</t>
  </si>
  <si>
    <t>kasia</t>
  </si>
  <si>
    <t>nowak</t>
  </si>
  <si>
    <t>łódź</t>
  </si>
  <si>
    <t>wrocław</t>
  </si>
  <si>
    <t>DATA</t>
  </si>
  <si>
    <t>Wyświetl dzień tygodnia dla dzisiejszej daty</t>
  </si>
  <si>
    <t xml:space="preserve">Uzupełnij tabelę </t>
  </si>
  <si>
    <t>Data</t>
  </si>
  <si>
    <t xml:space="preserve">Wiek </t>
  </si>
  <si>
    <t>rozpoczęcia</t>
  </si>
  <si>
    <t xml:space="preserve"> pracy</t>
  </si>
  <si>
    <t>Janek</t>
  </si>
  <si>
    <t>Tomek</t>
  </si>
  <si>
    <t>Ania</t>
  </si>
  <si>
    <t>Joanna</t>
  </si>
  <si>
    <t>=LICZ.JEŻELI(zakres; Kryteria )</t>
  </si>
  <si>
    <t>Sumowanie komórek</t>
  </si>
  <si>
    <t>=SUMA.JEŻELI(zakres ; kryteria ; suma_zakres )</t>
  </si>
  <si>
    <t>Jurek</t>
  </si>
  <si>
    <t>Ewa</t>
  </si>
  <si>
    <t>które spełniają następujący warunek: wiek rozpoczęcia pracy jest &lt;=18</t>
  </si>
  <si>
    <t>Zliczenie liczb</t>
  </si>
  <si>
    <t>Zarobki</t>
  </si>
  <si>
    <t xml:space="preserve">=ILOCZYN(liczba1;liczba2;...) </t>
  </si>
  <si>
    <t>=SUMA(liczba1;liczba2;...)</t>
  </si>
  <si>
    <t>=ZAOKR(liczba;liczba_cyfr)</t>
  </si>
  <si>
    <t xml:space="preserve">=LICZBA.CAŁK(liczba;liczba_cyfr) </t>
  </si>
  <si>
    <t>=ŚREDNIA(liczba1;liczba2;...)</t>
  </si>
  <si>
    <t>=ILE.LICZB(liczba1;liczba2;...)</t>
  </si>
  <si>
    <t>=MIN(liczba1;liczba2;...)</t>
  </si>
  <si>
    <t>=MAX(liczba1;liczba2;...)</t>
  </si>
  <si>
    <t>=JEŻELI(logiczna_test;wartość_jeżeli_prawda;wartość_jeżeli_fałsz)</t>
  </si>
  <si>
    <t>=ORAZ(logiczna1;logiczna2;...)</t>
  </si>
  <si>
    <t>=LUB(logiczna1;logiczna2;...)</t>
  </si>
  <si>
    <t>=PORÓWNAJ(tekst1;tekst2)</t>
  </si>
  <si>
    <t>=POWT(tekst;ile_razy)</t>
  </si>
  <si>
    <t>=DATA(rok;miesiąc;dzień)</t>
  </si>
  <si>
    <t>=DZIEŃ.TYG(kolejna_liczba;zwracany_typ)</t>
  </si>
  <si>
    <t>LICZBA DNI</t>
  </si>
  <si>
    <t>=DNI.360(data_początkowa ; data_końcowa ; metoda )</t>
  </si>
  <si>
    <t xml:space="preserve">Data_początkowa i data_końcowa dwie daty, </t>
  </si>
  <si>
    <t>między którymi należy określić liczbę dni.</t>
  </si>
  <si>
    <t>metoda: FAŁSZ lub pominięte</t>
  </si>
  <si>
    <t>PRZYKŁAD</t>
  </si>
  <si>
    <t>zwracany_typ:  0 - od 1(sobota) do 7(piątek)</t>
  </si>
  <si>
    <t xml:space="preserve">                         1 - od 1(niedziela) do 7(sobota)</t>
  </si>
  <si>
    <t xml:space="preserve">                         2 - od 1(poniedziałek) do 7(niedziela)</t>
  </si>
  <si>
    <t xml:space="preserve">DATA </t>
  </si>
  <si>
    <t>końcowa</t>
  </si>
  <si>
    <t>LICZBA</t>
  </si>
  <si>
    <t>dni</t>
  </si>
  <si>
    <t>początkowa</t>
  </si>
  <si>
    <t>lat</t>
  </si>
  <si>
    <t xml:space="preserve">Zakres to zakres komórek, z którego mają być zliczane komórki. 
Kryteria są to kryteria w postaci liczby, wyrażenia lub tekstu określające, które komórki będą obliczane. </t>
  </si>
  <si>
    <t>ŁĄCZENIE TEKSTÓW</t>
  </si>
  <si>
    <t>=ZŁĄCZ.TEKSTY (tekst1 ; tekst2 ; ...)</t>
  </si>
  <si>
    <t>NAZWISKO</t>
  </si>
  <si>
    <t>NAZWISKO &amp; IMIĘ</t>
  </si>
  <si>
    <t>Kowalczyk</t>
  </si>
  <si>
    <t>Kwiecień</t>
  </si>
  <si>
    <t>Luty</t>
  </si>
  <si>
    <t>Styczeń</t>
  </si>
  <si>
    <t>Nowak</t>
  </si>
  <si>
    <t>Balsam</t>
  </si>
  <si>
    <t xml:space="preserve"> dla całego zakresu komórek (D2:F3) w C5</t>
  </si>
  <si>
    <t xml:space="preserve"> dla całego zakresu komórek (D10:F11) w G11</t>
  </si>
  <si>
    <t xml:space="preserve">   do liczby całkowitej w D20</t>
  </si>
  <si>
    <t xml:space="preserve"> sumy kolumny D w D42 i sumy kolumny E w E42</t>
  </si>
  <si>
    <t xml:space="preserve">   oraz iloczynu  kolumny F w F42</t>
  </si>
  <si>
    <t xml:space="preserve">   w komórkach E49:E53</t>
  </si>
  <si>
    <t>5. Oblicz pierwiastek kwadratowy dla sumy zakresu E49:E53 w komórce E54</t>
  </si>
  <si>
    <t xml:space="preserve">   w komórce F63</t>
  </si>
  <si>
    <t>1.Oblicz średnią dla każdego wiersza</t>
  </si>
  <si>
    <t xml:space="preserve">   i każdej kolumny</t>
  </si>
  <si>
    <t>1. Wyświetl liczbę komórek każdego</t>
  </si>
  <si>
    <t xml:space="preserve"> wiersza i każdej kolumny   </t>
  </si>
  <si>
    <t>oraz dla zakresu komórek w komórce F71</t>
  </si>
  <si>
    <t xml:space="preserve">  kolumny D, E i F</t>
  </si>
  <si>
    <t>5.W C32 obetnij sumę liczb z C28 i C29</t>
  </si>
  <si>
    <r>
      <t xml:space="preserve">-wciśnij </t>
    </r>
    <r>
      <rPr>
        <b/>
        <sz val="8"/>
        <color indexed="10"/>
        <rFont val="Arial CE"/>
        <family val="2"/>
      </rPr>
      <t>CTRL+SHIFT+ENTER</t>
    </r>
  </si>
  <si>
    <t xml:space="preserve"> które komórki będą dodane.</t>
  </si>
  <si>
    <r>
      <t>Suma_zakres</t>
    </r>
    <r>
      <rPr>
        <sz val="10"/>
        <color indexed="8"/>
        <rFont val="Arial CE"/>
        <family val="2"/>
      </rPr>
      <t xml:space="preserve"> to komórki wyznaczone do zsumowania.</t>
    </r>
  </si>
  <si>
    <r>
      <t>Kryteria</t>
    </r>
    <r>
      <rPr>
        <sz val="10"/>
        <color indexed="8"/>
        <rFont val="Arial CE"/>
        <family val="2"/>
      </rPr>
      <t xml:space="preserve"> są to kryteria w postaci liczby, wyrażenia lub tekstu określające,</t>
    </r>
  </si>
  <si>
    <r>
      <t>Zakres</t>
    </r>
    <r>
      <rPr>
        <sz val="10"/>
        <color indexed="8"/>
        <rFont val="Arial CE"/>
        <family val="2"/>
      </rPr>
      <t xml:space="preserve"> jest zakresem komórek, które należy przeliczyć. </t>
    </r>
  </si>
  <si>
    <t xml:space="preserve">Komórki w suma_zakres  są sumowane tylko wtedy, </t>
  </si>
  <si>
    <t xml:space="preserve">jeśli odpowiadające im komórki w zakresie spełniają kryterium.
 </t>
  </si>
  <si>
    <t xml:space="preserve">
</t>
  </si>
  <si>
    <r>
      <t>tekst1</t>
    </r>
    <r>
      <rPr>
        <sz val="10"/>
        <color indexed="8"/>
        <rFont val="Arial CE"/>
        <family val="2"/>
      </rPr>
      <t xml:space="preserve">; </t>
    </r>
    <r>
      <rPr>
        <b/>
        <sz val="10"/>
        <color indexed="8"/>
        <rFont val="Arial CE"/>
        <family val="2"/>
      </rPr>
      <t>tekst2</t>
    </r>
    <r>
      <rPr>
        <sz val="10"/>
        <color indexed="8"/>
        <rFont val="Arial CE"/>
        <family val="2"/>
      </rPr>
      <t xml:space="preserve"> ;...   oznacza 1 do 30 tekstów do połączenia w pojedynczy tekst.</t>
    </r>
  </si>
  <si>
    <t>Tekstem mogą być ciągi tekstowe, liczby lub adresy pojedynczych komórek.</t>
  </si>
  <si>
    <t>oraz dla całego zakresu komórek (C58:E62)</t>
  </si>
  <si>
    <r>
      <t xml:space="preserve">  - "</t>
    </r>
    <r>
      <rPr>
        <b/>
        <sz val="8"/>
        <color indexed="21"/>
        <rFont val="Arial CE"/>
        <family val="2"/>
      </rPr>
      <t>PRYMUS</t>
    </r>
    <r>
      <rPr>
        <b/>
        <sz val="8"/>
        <color indexed="16"/>
        <rFont val="Arial CE"/>
        <family val="2"/>
      </rPr>
      <t>"</t>
    </r>
    <r>
      <rPr>
        <b/>
        <sz val="8"/>
        <color indexed="16"/>
        <rFont val="Arial CE"/>
        <family val="0"/>
      </rPr>
      <t>, gdy ocena1 i ocena2 =5</t>
    </r>
  </si>
  <si>
    <r>
      <t xml:space="preserve">  - "</t>
    </r>
    <r>
      <rPr>
        <b/>
        <sz val="8"/>
        <color indexed="21"/>
        <rFont val="Arial CE"/>
        <family val="2"/>
      </rPr>
      <t>KAŻDY INNY</t>
    </r>
    <r>
      <rPr>
        <b/>
        <sz val="8"/>
        <color indexed="16"/>
        <rFont val="Arial CE"/>
        <family val="0"/>
      </rPr>
      <t>", gdy nie jest spełniony</t>
    </r>
  </si>
  <si>
    <r>
      <t xml:space="preserve">  - </t>
    </r>
    <r>
      <rPr>
        <b/>
        <sz val="8"/>
        <color indexed="21"/>
        <rFont val="Arial CE"/>
        <family val="2"/>
      </rPr>
      <t>OK</t>
    </r>
    <r>
      <rPr>
        <b/>
        <sz val="8"/>
        <color indexed="16"/>
        <rFont val="Arial CE"/>
        <family val="0"/>
      </rPr>
      <t>, jeśli choć jedna ocena &gt;=4</t>
    </r>
  </si>
  <si>
    <r>
      <t xml:space="preserve">  - </t>
    </r>
    <r>
      <rPr>
        <b/>
        <sz val="8"/>
        <color indexed="21"/>
        <rFont val="Arial CE"/>
        <family val="2"/>
      </rPr>
      <t>Źle</t>
    </r>
    <r>
      <rPr>
        <b/>
        <sz val="8"/>
        <color indexed="16"/>
        <rFont val="Arial CE"/>
        <family val="0"/>
      </rPr>
      <t xml:space="preserve">, jeżeli warunek nie jest prawdziwy </t>
    </r>
  </si>
  <si>
    <r>
      <t xml:space="preserve">wpisz w kolumnie F - </t>
    </r>
    <r>
      <rPr>
        <b/>
        <sz val="8"/>
        <color indexed="21"/>
        <rFont val="Arial CE"/>
        <family val="2"/>
      </rPr>
      <t>ZDAŁ</t>
    </r>
    <r>
      <rPr>
        <b/>
        <sz val="8"/>
        <color indexed="16"/>
        <rFont val="Arial CE"/>
        <family val="0"/>
      </rPr>
      <t xml:space="preserve">, gdy </t>
    </r>
  </si>
  <si>
    <t>W kolumnie F wyświetl słowo:</t>
  </si>
  <si>
    <t xml:space="preserve">4. W komórce C42 oblicz pierwiastek  </t>
  </si>
  <si>
    <t xml:space="preserve">    3-tego stopnia dla komórki F41</t>
  </si>
  <si>
    <t xml:space="preserve">   D75; E76; F78; F74   w  C78</t>
  </si>
  <si>
    <t>3.Wyświetl liczbę najmniejszą dla komórek</t>
  </si>
  <si>
    <t>3.Wyświetl liczbę największą dla komórek</t>
  </si>
  <si>
    <t xml:space="preserve">   D83; E81; F84; E84    w C85</t>
  </si>
  <si>
    <t>SUMY.POŚREDNIE(funkcja_liczba ; adres )</t>
  </si>
  <si>
    <t>SUMY POŚREDNIE</t>
  </si>
  <si>
    <t xml:space="preserve">Funkcja_liczba   jest liczbą od 1 do 11 określającą, </t>
  </si>
  <si>
    <t>która funkcja ma być wykorzystana przy obliczaniu sum pośrednich wewnątrz listy.</t>
  </si>
  <si>
    <t xml:space="preserve">Funkcja_liczba </t>
  </si>
  <si>
    <t>Funkcja</t>
  </si>
  <si>
    <t>ILE.LICZB</t>
  </si>
  <si>
    <t>ILE.NIEPUSTYCH</t>
  </si>
  <si>
    <t>ODCH.STANDARDOWE</t>
  </si>
  <si>
    <t>ODCH.STANDARD.POPUL</t>
  </si>
  <si>
    <t>WARIANCJA</t>
  </si>
  <si>
    <t>WARIANCJA.POPUL</t>
  </si>
  <si>
    <t>Adres   jest zakresem lub adresem, dla którego ma być obliczona suma pośrednia.</t>
  </si>
  <si>
    <t>UWAGA: TEKST W CUDZYSŁOWACH np. " OLA"</t>
  </si>
  <si>
    <t>Rok</t>
  </si>
  <si>
    <t>urodzenia</t>
  </si>
  <si>
    <t>zatrudnienia</t>
  </si>
  <si>
    <t>Zaokrąglanie liczb</t>
  </si>
  <si>
    <t>Obcinanie liczb</t>
  </si>
  <si>
    <t>Pierwiastek kwadratowy</t>
  </si>
  <si>
    <t>Generowanie liczb losowych</t>
  </si>
  <si>
    <t>Liczba komórek</t>
  </si>
  <si>
    <t>Minimalna liczba</t>
  </si>
  <si>
    <t>Maksymalna liczba</t>
  </si>
  <si>
    <t>Fukcja JEŻELI</t>
  </si>
  <si>
    <t>Fukcja JEŻELI + ORAZ</t>
  </si>
  <si>
    <t>Fukcja JEŻELI + LUB</t>
  </si>
  <si>
    <t>Fukcja JEŻELI + NIE</t>
  </si>
  <si>
    <t>Długość tekstu</t>
  </si>
  <si>
    <t>Porównanie tekstu</t>
  </si>
  <si>
    <t>Litery.Małe</t>
  </si>
  <si>
    <t>Litery.Duże</t>
  </si>
  <si>
    <t>Z.WIELKIEJ.LITERY</t>
  </si>
  <si>
    <t>Liczba dni</t>
  </si>
  <si>
    <t>Funkcja Data</t>
  </si>
  <si>
    <t>Dzień tygodnia</t>
  </si>
  <si>
    <t>Miesiąc</t>
  </si>
  <si>
    <t>Dzień</t>
  </si>
  <si>
    <r>
      <t xml:space="preserve">  &lt;=3 wyświetl "</t>
    </r>
    <r>
      <rPr>
        <b/>
        <sz val="8"/>
        <color indexed="21"/>
        <rFont val="Arial CE"/>
        <family val="2"/>
      </rPr>
      <t>Weź się do pracy</t>
    </r>
    <r>
      <rPr>
        <b/>
        <sz val="8"/>
        <color indexed="16"/>
        <rFont val="Arial CE"/>
        <family val="0"/>
      </rPr>
      <t>"</t>
    </r>
  </si>
  <si>
    <r>
      <t xml:space="preserve">  &gt;=4 wyświetl "</t>
    </r>
    <r>
      <rPr>
        <b/>
        <sz val="9"/>
        <color indexed="21"/>
        <rFont val="Arial CE"/>
        <family val="2"/>
      </rPr>
      <t>BRAWO!!</t>
    </r>
    <r>
      <rPr>
        <b/>
        <sz val="9"/>
        <color indexed="16"/>
        <rFont val="Arial CE"/>
        <family val="2"/>
      </rPr>
      <t>"</t>
    </r>
  </si>
  <si>
    <t>aby wykonać to polecenie zapoznaj się z funkcją ORAZ  poniżej i na sąsiednim arkuszu</t>
  </si>
  <si>
    <t xml:space="preserve">3.   Wyświetl to samo w kolumnie H korzystając z funkcji (JEŻELI i ORAZ) razem, </t>
  </si>
  <si>
    <t>Uwagi</t>
  </si>
  <si>
    <t>Uwagi1</t>
  </si>
  <si>
    <t>Uwagi2</t>
  </si>
  <si>
    <r>
      <t xml:space="preserve">warunek nie jest spełniony wpisz </t>
    </r>
    <r>
      <rPr>
        <b/>
        <sz val="8"/>
        <color indexed="21"/>
        <rFont val="Arial CE"/>
        <family val="2"/>
      </rPr>
      <t>OBLAŁ</t>
    </r>
  </si>
  <si>
    <t>2.W kolumnie G jeśli średnia</t>
  </si>
  <si>
    <r>
      <t xml:space="preserve"> &gt;3 i &lt;4 wyświetl "</t>
    </r>
    <r>
      <rPr>
        <b/>
        <sz val="9"/>
        <color indexed="21"/>
        <rFont val="Arial CE"/>
        <family val="2"/>
      </rPr>
      <t>Nie najlepiej</t>
    </r>
    <r>
      <rPr>
        <b/>
        <sz val="9"/>
        <color indexed="16"/>
        <rFont val="Arial CE"/>
        <family val="0"/>
      </rPr>
      <t>"</t>
    </r>
  </si>
  <si>
    <t xml:space="preserve">   ilośc wierszy w oryginalnej tabeli</t>
  </si>
  <si>
    <t xml:space="preserve">  ilość kolumn w oryginalnej tabeli</t>
  </si>
  <si>
    <t xml:space="preserve">   i zapisz nową tabelę w obszarze C122:F124</t>
  </si>
  <si>
    <t xml:space="preserve">   liczb: 23, 12, 1, -3 w C84</t>
  </si>
  <si>
    <t>1. W (E128) wyświetl ilość znaków w tekście komórki (B126)</t>
  </si>
  <si>
    <r>
      <t xml:space="preserve">2. W (E129) wyświetl ilość znaków dla tekstu: </t>
    </r>
    <r>
      <rPr>
        <b/>
        <sz val="8"/>
        <color indexed="21"/>
        <rFont val="Arial CE"/>
        <family val="2"/>
      </rPr>
      <t>zbliża się wiosna</t>
    </r>
  </si>
  <si>
    <t>1. Porównaj teksty w komórkach:</t>
  </si>
  <si>
    <t>2. Porównaj teksty:</t>
  </si>
  <si>
    <t xml:space="preserve">3. W komórce F120 oblicz </t>
  </si>
  <si>
    <t xml:space="preserve">2. W komórce F119 oblicz </t>
  </si>
  <si>
    <t xml:space="preserve">1. Zmień orientację danych  </t>
  </si>
  <si>
    <t xml:space="preserve">  C133 i C134  w komórce E133</t>
  </si>
  <si>
    <t xml:space="preserve">  D133 i D134  w komórce E134</t>
  </si>
  <si>
    <t>Funkcja POWTÓRZ</t>
  </si>
  <si>
    <t xml:space="preserve">  ALA, ALA   w komórce E136</t>
  </si>
  <si>
    <t xml:space="preserve">  Basia, BASIA   w komórce E137</t>
  </si>
  <si>
    <t xml:space="preserve"> </t>
  </si>
  <si>
    <t>1. Wypełnij komórkę E140 10-cioma znakami &amp;</t>
  </si>
  <si>
    <t xml:space="preserve"> kolumnie C na małe i zapisz w kolumnie E</t>
  </si>
  <si>
    <t>Zamień wszystkie małe litery w</t>
  </si>
  <si>
    <t xml:space="preserve"> kolumnie C na duże i zapisz w kolumnie E</t>
  </si>
  <si>
    <t>Zamień pierwsze litery słów w kolumnie C</t>
  </si>
  <si>
    <t xml:space="preserve">  na duże i zapisz w kolumnie E</t>
  </si>
  <si>
    <t>1. Uzupełnij kolumnę E</t>
  </si>
  <si>
    <t>2. Uzupełnij kolumnę F</t>
  </si>
  <si>
    <t>Wyświetl aktualną datę w komórce D166</t>
  </si>
  <si>
    <t>Wpisz datę swoich urodzin w komórce D169</t>
  </si>
  <si>
    <t>Wyświetl Miesiąc z daty z komórki C163</t>
  </si>
  <si>
    <t>Wyświetl ROK z daty z komórki C163</t>
  </si>
  <si>
    <t>Wyświetl Dzień z daty z komórki C163</t>
  </si>
  <si>
    <t>6. Wygeneruj liczby losowe całkowite w komórkach D49:D53 z przedziału {20,40}</t>
  </si>
  <si>
    <t>Uzupełnij kolumnę E</t>
  </si>
  <si>
    <t>Uzupełnij kolumnę G</t>
  </si>
  <si>
    <t>które spełniają nastepujący warunek: Rok urodzenia jest &lt;=1985</t>
  </si>
  <si>
    <t>Ile wierszy</t>
  </si>
  <si>
    <t>Liczba kolumn</t>
  </si>
  <si>
    <t>Funkcja Dziś</t>
  </si>
  <si>
    <t>Inne</t>
  </si>
  <si>
    <t xml:space="preserve">W komórce D201 należy sumować wszystkie zarobki z tabeli B187:G192, </t>
  </si>
  <si>
    <t xml:space="preserve">W komórce D197 należy zliczyć liczbę osób z tabeli B187:G192,  </t>
  </si>
  <si>
    <t>zad1.1</t>
  </si>
  <si>
    <t>zad1.2</t>
  </si>
  <si>
    <t>zad1.3</t>
  </si>
  <si>
    <t>zad2.1</t>
  </si>
  <si>
    <t>zad2.2</t>
  </si>
  <si>
    <t>zad2.3</t>
  </si>
  <si>
    <t>zad3.1</t>
  </si>
  <si>
    <t>zad3.2</t>
  </si>
  <si>
    <t>zad3.3</t>
  </si>
  <si>
    <t>zad3.4</t>
  </si>
  <si>
    <t>zad3.5</t>
  </si>
  <si>
    <t>zad4.1</t>
  </si>
  <si>
    <t>zad4.2</t>
  </si>
  <si>
    <t>zad4.3</t>
  </si>
  <si>
    <t>zad4.4</t>
  </si>
  <si>
    <t>zad4.5</t>
  </si>
  <si>
    <t>Zad1</t>
  </si>
  <si>
    <t>Zad2</t>
  </si>
  <si>
    <t>Zad3</t>
  </si>
  <si>
    <t>Zad4</t>
  </si>
  <si>
    <t>Zad5</t>
  </si>
  <si>
    <t>zad5.1</t>
  </si>
  <si>
    <t>zad5.2</t>
  </si>
  <si>
    <t>zad5.3</t>
  </si>
  <si>
    <t>zad5.4</t>
  </si>
  <si>
    <t>Zad6</t>
  </si>
  <si>
    <t>Zad7</t>
  </si>
  <si>
    <t>zad7.1</t>
  </si>
  <si>
    <t>zad6.6</t>
  </si>
  <si>
    <t>zad6.1</t>
  </si>
  <si>
    <t>zad6.2</t>
  </si>
  <si>
    <t>zad6.3</t>
  </si>
  <si>
    <t>zad6.4</t>
  </si>
  <si>
    <t>zad6.5</t>
  </si>
  <si>
    <t>zad8.1</t>
  </si>
  <si>
    <t>Zad8</t>
  </si>
  <si>
    <t>Zad9</t>
  </si>
  <si>
    <t>zad9.1</t>
  </si>
  <si>
    <t>zad9.2</t>
  </si>
  <si>
    <t>zad9.3</t>
  </si>
  <si>
    <t>Zad10</t>
  </si>
  <si>
    <t>zad10.1</t>
  </si>
  <si>
    <t>zad10.2</t>
  </si>
  <si>
    <t>zad10.3</t>
  </si>
  <si>
    <t>zad11.1</t>
  </si>
  <si>
    <t>zad11.2</t>
  </si>
  <si>
    <t>zad11.3</t>
  </si>
  <si>
    <t>Zad11</t>
  </si>
  <si>
    <t>Zad12</t>
  </si>
  <si>
    <t>zad12.1</t>
  </si>
  <si>
    <t>Zad13</t>
  </si>
  <si>
    <t>Zad14</t>
  </si>
  <si>
    <t>Zad15</t>
  </si>
  <si>
    <t>zad13.1</t>
  </si>
  <si>
    <t>zad14.1</t>
  </si>
  <si>
    <t>zad15.1</t>
  </si>
  <si>
    <t>zad15.2</t>
  </si>
  <si>
    <t>zad15.3</t>
  </si>
  <si>
    <t>zad16.1</t>
  </si>
  <si>
    <t>Zad16</t>
  </si>
  <si>
    <t>Zad17</t>
  </si>
  <si>
    <t>Zad18</t>
  </si>
  <si>
    <t>zad16.2</t>
  </si>
  <si>
    <t>zad17.1</t>
  </si>
  <si>
    <t>zad17.2</t>
  </si>
  <si>
    <t>zad18.1</t>
  </si>
  <si>
    <t>Zad19</t>
  </si>
  <si>
    <t>Zad20</t>
  </si>
  <si>
    <t>Zad21</t>
  </si>
  <si>
    <t>Zad22</t>
  </si>
  <si>
    <t>Zad23</t>
  </si>
  <si>
    <t>Zad24</t>
  </si>
  <si>
    <t>Zad25</t>
  </si>
  <si>
    <t>Zad26</t>
  </si>
  <si>
    <t>Zad27</t>
  </si>
  <si>
    <t>Zad29</t>
  </si>
  <si>
    <t>Zad30</t>
  </si>
  <si>
    <t>Zad31</t>
  </si>
  <si>
    <t>Zad32</t>
  </si>
  <si>
    <t>zad19.1</t>
  </si>
  <si>
    <t>zad20.1</t>
  </si>
  <si>
    <t>zad21.1</t>
  </si>
  <si>
    <t>zad22.1</t>
  </si>
  <si>
    <t>zad22.2</t>
  </si>
  <si>
    <t>zad23.1</t>
  </si>
  <si>
    <t>zad24.1</t>
  </si>
  <si>
    <t>zad25.1</t>
  </si>
  <si>
    <t>zad26.1</t>
  </si>
  <si>
    <t>zad27.1</t>
  </si>
  <si>
    <t>zad28.1</t>
  </si>
  <si>
    <t>Zad28</t>
  </si>
  <si>
    <t>zad29.1</t>
  </si>
  <si>
    <t>zad29.2</t>
  </si>
  <si>
    <t>zad30.1</t>
  </si>
  <si>
    <t>zad31.1</t>
  </si>
  <si>
    <t>zad32.1</t>
  </si>
  <si>
    <t>Dobrze</t>
  </si>
  <si>
    <t>Ilość</t>
  </si>
  <si>
    <t>Żle</t>
  </si>
  <si>
    <t>nie zrobione</t>
  </si>
  <si>
    <t>Wynik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</si>
</sst>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\-mm\-dd"/>
    <numFmt numFmtId="173" formatCode="dd\-mmm\-yy"/>
    <numFmt numFmtId="174" formatCode="dd\-mmm"/>
    <numFmt numFmtId="175" formatCode="yy\-mm\-dd\ hh:mm"/>
    <numFmt numFmtId="176" formatCode="#,##0_ _z_ł_);\(#,##0_ _z_ł\)"/>
    <numFmt numFmtId="177" formatCode="d\ mmmm\ yyyy"/>
    <numFmt numFmtId="178" formatCode="#,##0.00\ &quot;zł&quot;"/>
    <numFmt numFmtId="179" formatCode="#,##0.00\ _z_ł"/>
    <numFmt numFmtId="180" formatCode="#,##0.0\ _z_ł"/>
    <numFmt numFmtId="181" formatCode="#,##0\ _z_ł"/>
    <numFmt numFmtId="182" formatCode="0.0"/>
    <numFmt numFmtId="183" formatCode="dd\ mmm\ yy"/>
    <numFmt numFmtId="184" formatCode="d\ mmm\ yy"/>
    <numFmt numFmtId="185" formatCode="dd\.mm\.yyyy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 CE"/>
      <family val="0"/>
    </font>
    <font>
      <b/>
      <sz val="8"/>
      <color indexed="8"/>
      <name val="Arial CE"/>
      <family val="0"/>
    </font>
    <font>
      <sz val="10"/>
      <color indexed="8"/>
      <name val="Arial CE"/>
      <family val="0"/>
    </font>
    <font>
      <b/>
      <sz val="9"/>
      <color indexed="17"/>
      <name val="Arial CE"/>
      <family val="0"/>
    </font>
    <font>
      <b/>
      <sz val="9"/>
      <color indexed="16"/>
      <name val="Arial CE"/>
      <family val="0"/>
    </font>
    <font>
      <sz val="10"/>
      <color indexed="16"/>
      <name val="Arial CE"/>
      <family val="0"/>
    </font>
    <font>
      <b/>
      <sz val="10"/>
      <color indexed="16"/>
      <name val="Arial CE"/>
      <family val="0"/>
    </font>
    <font>
      <b/>
      <sz val="8"/>
      <color indexed="16"/>
      <name val="Arial CE"/>
      <family val="0"/>
    </font>
    <font>
      <b/>
      <sz val="8"/>
      <name val="Tahoma"/>
      <family val="0"/>
    </font>
    <font>
      <b/>
      <sz val="8"/>
      <color indexed="10"/>
      <name val="Arial CE"/>
      <family val="2"/>
    </font>
    <font>
      <b/>
      <sz val="8"/>
      <color indexed="21"/>
      <name val="Arial CE"/>
      <family val="2"/>
    </font>
    <font>
      <b/>
      <sz val="9"/>
      <color indexed="21"/>
      <name val="Arial CE"/>
      <family val="2"/>
    </font>
    <font>
      <u val="single"/>
      <sz val="10"/>
      <color indexed="12"/>
      <name val="Arial CE"/>
      <family val="0"/>
    </font>
    <font>
      <b/>
      <u val="single"/>
      <sz val="10"/>
      <color indexed="12"/>
      <name val="Arial CE"/>
      <family val="0"/>
    </font>
    <font>
      <b/>
      <u val="single"/>
      <sz val="12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10"/>
      <name val="Arial CE"/>
      <family val="0"/>
    </font>
    <font>
      <sz val="8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4" fillId="31" borderId="8">
      <alignment/>
      <protection/>
    </xf>
    <xf numFmtId="0" fontId="50" fillId="27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148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quotePrefix="1">
      <alignment horizontal="left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1" fillId="0" borderId="0" xfId="0" applyFont="1" applyAlignment="1">
      <alignment horizontal="left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/>
    </xf>
    <xf numFmtId="0" fontId="4" fillId="34" borderId="8" xfId="52" applyFill="1">
      <alignment/>
      <protection/>
    </xf>
    <xf numFmtId="0" fontId="5" fillId="34" borderId="8" xfId="52" applyFont="1" applyFill="1">
      <alignment/>
      <protection/>
    </xf>
    <xf numFmtId="1" fontId="4" fillId="34" borderId="8" xfId="52" applyNumberFormat="1" applyFill="1">
      <alignment/>
      <protection/>
    </xf>
    <xf numFmtId="0" fontId="6" fillId="34" borderId="8" xfId="52" applyFont="1" applyFill="1">
      <alignment/>
      <protection/>
    </xf>
    <xf numFmtId="0" fontId="4" fillId="34" borderId="8" xfId="52" applyFill="1" quotePrefix="1">
      <alignment/>
      <protection/>
    </xf>
    <xf numFmtId="0" fontId="7" fillId="34" borderId="8" xfId="52" applyFont="1" applyFill="1" applyAlignment="1" quotePrefix="1">
      <alignment horizontal="left"/>
      <protection/>
    </xf>
    <xf numFmtId="0" fontId="4" fillId="34" borderId="8" xfId="52" applyFont="1" applyFill="1" applyAlignment="1">
      <alignment wrapText="1"/>
      <protection/>
    </xf>
    <xf numFmtId="0" fontId="4" fillId="35" borderId="8" xfId="52" applyFill="1">
      <alignment/>
      <protection/>
    </xf>
    <xf numFmtId="0" fontId="5" fillId="35" borderId="8" xfId="52" applyFont="1" applyFill="1">
      <alignment/>
      <protection/>
    </xf>
    <xf numFmtId="0" fontId="4" fillId="35" borderId="8" xfId="52" applyFont="1" applyFill="1" applyAlignment="1" quotePrefix="1">
      <alignment horizontal="left"/>
      <protection/>
    </xf>
    <xf numFmtId="1" fontId="4" fillId="35" borderId="8" xfId="52" applyNumberFormat="1" applyFill="1">
      <alignment/>
      <protection/>
    </xf>
    <xf numFmtId="0" fontId="4" fillId="35" borderId="8" xfId="52" applyFill="1" applyAlignment="1" quotePrefix="1">
      <alignment horizontal="left"/>
      <protection/>
    </xf>
    <xf numFmtId="0" fontId="6" fillId="35" borderId="8" xfId="52" applyFont="1" applyFill="1">
      <alignment/>
      <protection/>
    </xf>
    <xf numFmtId="0" fontId="6" fillId="35" borderId="8" xfId="52" applyFont="1" applyFill="1" applyAlignment="1" quotePrefix="1">
      <alignment horizontal="left"/>
      <protection/>
    </xf>
    <xf numFmtId="0" fontId="5" fillId="35" borderId="8" xfId="52" applyFont="1" applyFill="1" applyAlignment="1" quotePrefix="1">
      <alignment horizontal="left"/>
      <protection/>
    </xf>
    <xf numFmtId="0" fontId="4" fillId="35" borderId="8" xfId="52" applyFill="1" quotePrefix="1">
      <alignment/>
      <protection/>
    </xf>
    <xf numFmtId="0" fontId="4" fillId="35" borderId="8" xfId="52" applyFont="1" applyFill="1" quotePrefix="1">
      <alignment/>
      <protection/>
    </xf>
    <xf numFmtId="0" fontId="6" fillId="35" borderId="8" xfId="52" applyFont="1" applyFill="1">
      <alignment/>
      <protection/>
    </xf>
    <xf numFmtId="0" fontId="13" fillId="35" borderId="8" xfId="52" applyFont="1" applyFill="1">
      <alignment/>
      <protection/>
    </xf>
    <xf numFmtId="0" fontId="6" fillId="35" borderId="8" xfId="52" applyFont="1" applyFill="1" applyAlignment="1" quotePrefix="1">
      <alignment horizontal="left"/>
      <protection/>
    </xf>
    <xf numFmtId="1" fontId="10" fillId="35" borderId="8" xfId="52" applyNumberFormat="1" applyFont="1" applyFill="1">
      <alignment/>
      <protection/>
    </xf>
    <xf numFmtId="0" fontId="4" fillId="35" borderId="8" xfId="52" applyFont="1" applyFill="1">
      <alignment/>
      <protection/>
    </xf>
    <xf numFmtId="0" fontId="4" fillId="35" borderId="8" xfId="52" applyFont="1" applyFill="1">
      <alignment/>
      <protection/>
    </xf>
    <xf numFmtId="0" fontId="6" fillId="35" borderId="8" xfId="52" applyFont="1" applyFill="1" applyAlignment="1">
      <alignment wrapText="1"/>
      <protection/>
    </xf>
    <xf numFmtId="0" fontId="4" fillId="35" borderId="8" xfId="52" applyFont="1" applyFill="1" applyAlignment="1" quotePrefix="1">
      <alignment wrapText="1"/>
      <protection/>
    </xf>
    <xf numFmtId="0" fontId="4" fillId="35" borderId="8" xfId="52" applyFont="1" applyFill="1" applyAlignment="1">
      <alignment wrapText="1"/>
      <protection/>
    </xf>
    <xf numFmtId="1" fontId="4" fillId="35" borderId="8" xfId="52" applyNumberFormat="1" applyFont="1" applyFill="1">
      <alignment/>
      <protection/>
    </xf>
    <xf numFmtId="0" fontId="6" fillId="35" borderId="8" xfId="52" applyFont="1" applyFill="1" applyAlignment="1">
      <alignment horizontal="left"/>
      <protection/>
    </xf>
    <xf numFmtId="1" fontId="6" fillId="35" borderId="8" xfId="52" applyNumberFormat="1" applyFont="1" applyFill="1">
      <alignment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 quotePrefix="1">
      <alignment/>
    </xf>
    <xf numFmtId="0" fontId="9" fillId="0" borderId="0" xfId="0" applyFont="1" applyBorder="1" applyAlignment="1" quotePrefix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8" fillId="36" borderId="15" xfId="44" applyFont="1" applyFill="1" applyBorder="1" applyAlignment="1" applyProtection="1">
      <alignment/>
      <protection/>
    </xf>
    <xf numFmtId="0" fontId="17" fillId="35" borderId="8" xfId="44" applyFont="1" applyFill="1" applyBorder="1" applyAlignment="1" applyProtection="1">
      <alignment/>
      <protection/>
    </xf>
    <xf numFmtId="0" fontId="17" fillId="35" borderId="8" xfId="44" applyFont="1" applyFill="1" applyBorder="1" applyAlignment="1" applyProtection="1" quotePrefix="1">
      <alignment horizontal="left"/>
      <protection/>
    </xf>
    <xf numFmtId="0" fontId="17" fillId="35" borderId="8" xfId="44" applyFont="1" applyFill="1" applyBorder="1" applyAlignment="1" applyProtection="1" quotePrefix="1">
      <alignment/>
      <protection/>
    </xf>
    <xf numFmtId="0" fontId="9" fillId="0" borderId="0" xfId="0" applyFont="1" applyAlignment="1">
      <alignment horizontal="right"/>
    </xf>
    <xf numFmtId="0" fontId="17" fillId="0" borderId="0" xfId="44" applyFont="1" applyAlignment="1" applyProtection="1">
      <alignment/>
      <protection/>
    </xf>
    <xf numFmtId="0" fontId="17" fillId="36" borderId="16" xfId="44" applyFont="1" applyFill="1" applyBorder="1" applyAlignment="1" applyProtection="1">
      <alignment/>
      <protection/>
    </xf>
    <xf numFmtId="0" fontId="20" fillId="34" borderId="8" xfId="52" applyFont="1" applyFill="1" applyAlignment="1">
      <alignment horizontal="center" vertical="center"/>
      <protection/>
    </xf>
    <xf numFmtId="0" fontId="20" fillId="34" borderId="8" xfId="52" applyFont="1" applyFill="1" applyAlignment="1">
      <alignment horizontal="center"/>
      <protection/>
    </xf>
    <xf numFmtId="0" fontId="4" fillId="34" borderId="8" xfId="52" applyFill="1" applyAlignment="1">
      <alignment horizontal="center"/>
      <protection/>
    </xf>
    <xf numFmtId="0" fontId="4" fillId="35" borderId="8" xfId="52" applyFill="1" applyAlignment="1">
      <alignment horizontal="center"/>
      <protection/>
    </xf>
    <xf numFmtId="0" fontId="0" fillId="0" borderId="15" xfId="0" applyBorder="1" applyAlignment="1">
      <alignment horizontal="center"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15" xfId="0" applyFill="1" applyBorder="1" applyAlignment="1">
      <alignment/>
    </xf>
    <xf numFmtId="0" fontId="0" fillId="0" borderId="15" xfId="0" applyBorder="1" applyAlignment="1" applyProtection="1">
      <alignment/>
      <protection hidden="1"/>
    </xf>
    <xf numFmtId="0" fontId="1" fillId="37" borderId="15" xfId="0" applyFont="1" applyFill="1" applyBorder="1" applyAlignment="1" applyProtection="1">
      <alignment/>
      <protection hidden="1"/>
    </xf>
    <xf numFmtId="0" fontId="0" fillId="0" borderId="15" xfId="0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0" fillId="0" borderId="0" xfId="52" applyFont="1" applyFill="1" applyBorder="1" applyAlignment="1" applyProtection="1">
      <alignment horizontal="center"/>
      <protection hidden="1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9" fillId="0" borderId="25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9" fillId="0" borderId="26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27" xfId="0" applyFont="1" applyBorder="1" applyAlignment="1" applyProtection="1">
      <alignment/>
      <protection locked="0"/>
    </xf>
    <xf numFmtId="0" fontId="9" fillId="0" borderId="28" xfId="0" applyFont="1" applyBorder="1" applyAlignment="1" applyProtection="1">
      <alignment/>
      <protection locked="0"/>
    </xf>
    <xf numFmtId="0" fontId="9" fillId="0" borderId="29" xfId="0" applyNumberFormat="1" applyFont="1" applyBorder="1" applyAlignment="1" applyProtection="1">
      <alignment/>
      <protection locked="0"/>
    </xf>
    <xf numFmtId="0" fontId="9" fillId="0" borderId="30" xfId="0" applyNumberFormat="1" applyFont="1" applyBorder="1" applyAlignment="1" applyProtection="1">
      <alignment/>
      <protection locked="0"/>
    </xf>
    <xf numFmtId="0" fontId="9" fillId="0" borderId="31" xfId="0" applyNumberFormat="1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9" fillId="0" borderId="32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9" fillId="0" borderId="33" xfId="0" applyFont="1" applyBorder="1" applyAlignment="1" applyProtection="1">
      <alignment/>
      <protection locked="0"/>
    </xf>
    <xf numFmtId="0" fontId="9" fillId="0" borderId="34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 horizontal="center"/>
      <protection locked="0"/>
    </xf>
    <xf numFmtId="182" fontId="9" fillId="0" borderId="11" xfId="0" applyNumberFormat="1" applyFont="1" applyBorder="1" applyAlignment="1" applyProtection="1">
      <alignment/>
      <protection locked="0"/>
    </xf>
    <xf numFmtId="182" fontId="9" fillId="0" borderId="0" xfId="0" applyNumberFormat="1" applyFont="1" applyBorder="1" applyAlignment="1" applyProtection="1">
      <alignment/>
      <protection locked="0"/>
    </xf>
    <xf numFmtId="0" fontId="9" fillId="0" borderId="29" xfId="0" applyFont="1" applyBorder="1" applyAlignment="1" applyProtection="1">
      <alignment/>
      <protection locked="0"/>
    </xf>
    <xf numFmtId="0" fontId="9" fillId="0" borderId="30" xfId="0" applyFont="1" applyBorder="1" applyAlignment="1" applyProtection="1">
      <alignment/>
      <protection locked="0"/>
    </xf>
    <xf numFmtId="182" fontId="9" fillId="0" borderId="13" xfId="0" applyNumberFormat="1" applyFont="1" applyBorder="1" applyAlignment="1" applyProtection="1">
      <alignment/>
      <protection locked="0"/>
    </xf>
    <xf numFmtId="182" fontId="9" fillId="0" borderId="12" xfId="0" applyNumberFormat="1" applyFont="1" applyBorder="1" applyAlignment="1" applyProtection="1">
      <alignment/>
      <protection locked="0"/>
    </xf>
    <xf numFmtId="182" fontId="9" fillId="0" borderId="14" xfId="0" applyNumberFormat="1" applyFont="1" applyBorder="1" applyAlignment="1" applyProtection="1">
      <alignment/>
      <protection locked="0"/>
    </xf>
    <xf numFmtId="0" fontId="9" fillId="0" borderId="31" xfId="0" applyFont="1" applyBorder="1" applyAlignment="1" applyProtection="1">
      <alignment/>
      <protection locked="0"/>
    </xf>
    <xf numFmtId="0" fontId="9" fillId="38" borderId="15" xfId="0" applyFont="1" applyFill="1" applyBorder="1" applyAlignment="1" applyProtection="1">
      <alignment/>
      <protection locked="0"/>
    </xf>
    <xf numFmtId="0" fontId="9" fillId="0" borderId="33" xfId="0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177" fontId="9" fillId="0" borderId="11" xfId="0" applyNumberFormat="1" applyFont="1" applyBorder="1" applyAlignment="1" applyProtection="1">
      <alignment/>
      <protection locked="0"/>
    </xf>
    <xf numFmtId="177" fontId="9" fillId="0" borderId="33" xfId="0" applyNumberFormat="1" applyFont="1" applyBorder="1" applyAlignment="1" applyProtection="1">
      <alignment/>
      <protection locked="0"/>
    </xf>
    <xf numFmtId="14" fontId="9" fillId="0" borderId="29" xfId="0" applyNumberFormat="1" applyFont="1" applyBorder="1" applyAlignment="1" applyProtection="1">
      <alignment/>
      <protection locked="0"/>
    </xf>
    <xf numFmtId="177" fontId="9" fillId="0" borderId="13" xfId="0" applyNumberFormat="1" applyFont="1" applyBorder="1" applyAlignment="1" applyProtection="1">
      <alignment/>
      <protection locked="0"/>
    </xf>
    <xf numFmtId="177" fontId="9" fillId="0" borderId="28" xfId="0" applyNumberFormat="1" applyFont="1" applyBorder="1" applyAlignment="1" applyProtection="1">
      <alignment/>
      <protection locked="0"/>
    </xf>
    <xf numFmtId="14" fontId="9" fillId="0" borderId="30" xfId="0" applyNumberFormat="1" applyFont="1" applyBorder="1" applyAlignment="1" applyProtection="1">
      <alignment/>
      <protection locked="0"/>
    </xf>
    <xf numFmtId="177" fontId="9" fillId="0" borderId="12" xfId="0" applyNumberFormat="1" applyFont="1" applyBorder="1" applyAlignment="1" applyProtection="1">
      <alignment/>
      <protection locked="0"/>
    </xf>
    <xf numFmtId="177" fontId="9" fillId="0" borderId="34" xfId="0" applyNumberFormat="1" applyFont="1" applyBorder="1" applyAlignment="1" applyProtection="1">
      <alignment/>
      <protection locked="0"/>
    </xf>
    <xf numFmtId="14" fontId="9" fillId="0" borderId="31" xfId="0" applyNumberFormat="1" applyFont="1" applyBorder="1" applyAlignment="1" applyProtection="1">
      <alignment/>
      <protection locked="0"/>
    </xf>
    <xf numFmtId="22" fontId="0" fillId="0" borderId="25" xfId="0" applyNumberFormat="1" applyBorder="1" applyAlignment="1" applyProtection="1">
      <alignment/>
      <protection locked="0"/>
    </xf>
    <xf numFmtId="14" fontId="9" fillId="0" borderId="0" xfId="0" applyNumberFormat="1" applyFont="1" applyAlignment="1" applyProtection="1">
      <alignment/>
      <protection locked="0"/>
    </xf>
    <xf numFmtId="22" fontId="0" fillId="0" borderId="0" xfId="0" applyNumberFormat="1" applyBorder="1" applyAlignment="1" applyProtection="1">
      <alignment/>
      <protection locked="0"/>
    </xf>
    <xf numFmtId="14" fontId="9" fillId="0" borderId="25" xfId="0" applyNumberFormat="1" applyFont="1" applyBorder="1" applyAlignment="1" applyProtection="1">
      <alignment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185" fontId="9" fillId="0" borderId="11" xfId="0" applyNumberFormat="1" applyFont="1" applyBorder="1" applyAlignment="1" applyProtection="1">
      <alignment/>
      <protection locked="0"/>
    </xf>
    <xf numFmtId="185" fontId="9" fillId="0" borderId="33" xfId="0" applyNumberFormat="1" applyFont="1" applyBorder="1" applyAlignment="1" applyProtection="1">
      <alignment/>
      <protection locked="0"/>
    </xf>
    <xf numFmtId="1" fontId="9" fillId="0" borderId="11" xfId="0" applyNumberFormat="1" applyFont="1" applyBorder="1" applyAlignment="1" applyProtection="1">
      <alignment/>
      <protection locked="0"/>
    </xf>
    <xf numFmtId="181" fontId="0" fillId="0" borderId="32" xfId="0" applyNumberFormat="1" applyBorder="1" applyAlignment="1" applyProtection="1">
      <alignment/>
      <protection locked="0"/>
    </xf>
    <xf numFmtId="185" fontId="9" fillId="0" borderId="13" xfId="0" applyNumberFormat="1" applyFont="1" applyBorder="1" applyAlignment="1" applyProtection="1">
      <alignment/>
      <protection locked="0"/>
    </xf>
    <xf numFmtId="185" fontId="9" fillId="0" borderId="28" xfId="0" applyNumberFormat="1" applyFont="1" applyBorder="1" applyAlignment="1" applyProtection="1">
      <alignment/>
      <protection locked="0"/>
    </xf>
    <xf numFmtId="1" fontId="9" fillId="0" borderId="13" xfId="0" applyNumberFormat="1" applyFont="1" applyBorder="1" applyAlignment="1" applyProtection="1">
      <alignment/>
      <protection locked="0"/>
    </xf>
    <xf numFmtId="181" fontId="0" fillId="0" borderId="0" xfId="0" applyNumberFormat="1" applyBorder="1" applyAlignment="1" applyProtection="1">
      <alignment/>
      <protection locked="0"/>
    </xf>
    <xf numFmtId="185" fontId="9" fillId="0" borderId="12" xfId="0" applyNumberFormat="1" applyFont="1" applyBorder="1" applyAlignment="1" applyProtection="1">
      <alignment/>
      <protection locked="0"/>
    </xf>
    <xf numFmtId="185" fontId="9" fillId="0" borderId="34" xfId="0" applyNumberFormat="1" applyFont="1" applyBorder="1" applyAlignment="1" applyProtection="1">
      <alignment/>
      <protection locked="0"/>
    </xf>
    <xf numFmtId="1" fontId="9" fillId="0" borderId="12" xfId="0" applyNumberFormat="1" applyFont="1" applyBorder="1" applyAlignment="1" applyProtection="1">
      <alignment/>
      <protection locked="0"/>
    </xf>
    <xf numFmtId="181" fontId="0" fillId="0" borderId="14" xfId="0" applyNumberFormat="1" applyFont="1" applyBorder="1" applyAlignment="1" applyProtection="1">
      <alignment/>
      <protection locked="0"/>
    </xf>
    <xf numFmtId="14" fontId="9" fillId="0" borderId="11" xfId="0" applyNumberFormat="1" applyFont="1" applyBorder="1" applyAlignment="1" applyProtection="1">
      <alignment/>
      <protection locked="0"/>
    </xf>
    <xf numFmtId="14" fontId="9" fillId="0" borderId="13" xfId="0" applyNumberFormat="1" applyFont="1" applyBorder="1" applyAlignment="1" applyProtection="1">
      <alignment/>
      <protection locked="0"/>
    </xf>
    <xf numFmtId="14" fontId="9" fillId="0" borderId="12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0" fillId="37" borderId="15" xfId="0" applyFill="1" applyBorder="1" applyAlignment="1">
      <alignment horizontal="center"/>
    </xf>
    <xf numFmtId="0" fontId="0" fillId="0" borderId="15" xfId="0" applyBorder="1" applyAlignment="1">
      <alignment horizontal="lef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S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17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56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56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rgb="FF008000"/>
      </font>
      <border/>
    </dxf>
    <dxf>
      <font>
        <b/>
        <i val="0"/>
        <color rgb="FFFF0000"/>
      </font>
      <border/>
    </dxf>
    <dxf>
      <font>
        <b/>
        <i val="0"/>
        <color rgb="FF3333CC"/>
      </font>
      <border/>
    </dxf>
    <dxf>
      <font>
        <b/>
        <i val="0"/>
        <color rgb="FF000080"/>
      </font>
      <border/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48</xdr:row>
      <xdr:rowOff>114300</xdr:rowOff>
    </xdr:from>
    <xdr:to>
      <xdr:col>8</xdr:col>
      <xdr:colOff>390525</xdr:colOff>
      <xdr:row>54</xdr:row>
      <xdr:rowOff>133350</xdr:rowOff>
    </xdr:to>
    <xdr:sp>
      <xdr:nvSpPr>
        <xdr:cNvPr id="1" name="AutoShape 10"/>
        <xdr:cNvSpPr>
          <a:spLocks/>
        </xdr:cNvSpPr>
      </xdr:nvSpPr>
      <xdr:spPr>
        <a:xfrm>
          <a:off x="7258050" y="8362950"/>
          <a:ext cx="2619375" cy="1019175"/>
        </a:xfrm>
        <a:prstGeom prst="wedgeRoundRectCallout">
          <a:avLst>
            <a:gd name="adj1" fmla="val -71777"/>
            <a:gd name="adj2" fmla="val -51870"/>
          </a:avLst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Do wygenerowania liczb z przedziału [a,b] stosuje się wzór: 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=LOS()*(b-a)+a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np. do generowania liczb dwucyfrowych stosuje się formułę =LOS()*(100-10)+10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wtedy generuje liczby &gt;=10; &lt;100</a:t>
          </a:r>
        </a:p>
      </xdr:txBody>
    </xdr:sp>
    <xdr:clientData/>
  </xdr:twoCellAnchor>
  <xdr:twoCellAnchor>
    <xdr:from>
      <xdr:col>5</xdr:col>
      <xdr:colOff>542925</xdr:colOff>
      <xdr:row>152</xdr:row>
      <xdr:rowOff>114300</xdr:rowOff>
    </xdr:from>
    <xdr:to>
      <xdr:col>8</xdr:col>
      <xdr:colOff>123825</xdr:colOff>
      <xdr:row>156</xdr:row>
      <xdr:rowOff>104775</xdr:rowOff>
    </xdr:to>
    <xdr:sp>
      <xdr:nvSpPr>
        <xdr:cNvPr id="2" name="AutoShape 11"/>
        <xdr:cNvSpPr>
          <a:spLocks/>
        </xdr:cNvSpPr>
      </xdr:nvSpPr>
      <xdr:spPr>
        <a:xfrm>
          <a:off x="7267575" y="26298525"/>
          <a:ext cx="2343150" cy="647700"/>
        </a:xfrm>
        <a:prstGeom prst="wedgeRoundRectCallout">
          <a:avLst>
            <a:gd name="adj1" fmla="val -54018"/>
            <a:gd name="adj2" fmla="val 99296"/>
          </a:avLst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pamiętaj, że to jest liczba a więc format komórki musi być liczbowy</a:t>
          </a:r>
        </a:p>
      </xdr:txBody>
    </xdr:sp>
    <xdr:clientData/>
  </xdr:twoCellAnchor>
  <xdr:twoCellAnchor>
    <xdr:from>
      <xdr:col>3</xdr:col>
      <xdr:colOff>1104900</xdr:colOff>
      <xdr:row>43</xdr:row>
      <xdr:rowOff>142875</xdr:rowOff>
    </xdr:from>
    <xdr:to>
      <xdr:col>7</xdr:col>
      <xdr:colOff>161925</xdr:colOff>
      <xdr:row>47</xdr:row>
      <xdr:rowOff>47625</xdr:rowOff>
    </xdr:to>
    <xdr:sp>
      <xdr:nvSpPr>
        <xdr:cNvPr id="3" name="AutoShape 12"/>
        <xdr:cNvSpPr>
          <a:spLocks/>
        </xdr:cNvSpPr>
      </xdr:nvSpPr>
      <xdr:spPr>
        <a:xfrm>
          <a:off x="5848350" y="7534275"/>
          <a:ext cx="2609850" cy="552450"/>
        </a:xfrm>
        <a:prstGeom prst="wedgeRoundRectCallout">
          <a:avLst>
            <a:gd name="adj1" fmla="val -55333"/>
            <a:gd name="adj2" fmla="val 74138"/>
          </a:avLst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Do wygenerowania liczb całkowitych można zaokręglić wynik funkcji LOS lub używać RANDBETWEEN(a;b)</a:t>
          </a:r>
        </a:p>
      </xdr:txBody>
    </xdr:sp>
    <xdr:clientData/>
  </xdr:twoCellAnchor>
  <xdr:twoCellAnchor>
    <xdr:from>
      <xdr:col>4</xdr:col>
      <xdr:colOff>333375</xdr:colOff>
      <xdr:row>179</xdr:row>
      <xdr:rowOff>47625</xdr:rowOff>
    </xdr:from>
    <xdr:to>
      <xdr:col>7</xdr:col>
      <xdr:colOff>314325</xdr:colOff>
      <xdr:row>181</xdr:row>
      <xdr:rowOff>114300</xdr:rowOff>
    </xdr:to>
    <xdr:sp>
      <xdr:nvSpPr>
        <xdr:cNvPr id="4" name="AutoShape 14"/>
        <xdr:cNvSpPr>
          <a:spLocks/>
        </xdr:cNvSpPr>
      </xdr:nvSpPr>
      <xdr:spPr>
        <a:xfrm>
          <a:off x="6276975" y="30965775"/>
          <a:ext cx="2333625" cy="447675"/>
        </a:xfrm>
        <a:prstGeom prst="wedgeRoundRectCallout">
          <a:avLst>
            <a:gd name="adj1" fmla="val -38944"/>
            <a:gd name="adj2" fmla="val 110870"/>
          </a:avLst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Wiek rozpoczęcia pracy należy zaokręglić do liczby calkowitej</a:t>
          </a:r>
        </a:p>
      </xdr:txBody>
    </xdr:sp>
    <xdr:clientData/>
  </xdr:twoCellAnchor>
  <xdr:twoCellAnchor>
    <xdr:from>
      <xdr:col>1</xdr:col>
      <xdr:colOff>2190750</xdr:colOff>
      <xdr:row>0</xdr:row>
      <xdr:rowOff>38100</xdr:rowOff>
    </xdr:from>
    <xdr:to>
      <xdr:col>2</xdr:col>
      <xdr:colOff>742950</xdr:colOff>
      <xdr:row>1</xdr:row>
      <xdr:rowOff>85725</xdr:rowOff>
    </xdr:to>
    <xdr:sp>
      <xdr:nvSpPr>
        <xdr:cNvPr id="5" name="AutoShape 15"/>
        <xdr:cNvSpPr>
          <a:spLocks/>
        </xdr:cNvSpPr>
      </xdr:nvSpPr>
      <xdr:spPr>
        <a:xfrm>
          <a:off x="2847975" y="38100"/>
          <a:ext cx="1504950" cy="257175"/>
        </a:xfrm>
        <a:prstGeom prst="wedgeRoundRectCallout">
          <a:avLst>
            <a:gd name="adj1" fmla="val 47101"/>
            <a:gd name="adj2" fmla="val 90740"/>
          </a:avLst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=ILOCZYN(3;25;128)</a:t>
          </a:r>
        </a:p>
      </xdr:txBody>
    </xdr:sp>
    <xdr:clientData/>
  </xdr:twoCellAnchor>
  <xdr:twoCellAnchor>
    <xdr:from>
      <xdr:col>3</xdr:col>
      <xdr:colOff>342900</xdr:colOff>
      <xdr:row>3</xdr:row>
      <xdr:rowOff>76200</xdr:rowOff>
    </xdr:from>
    <xdr:to>
      <xdr:col>4</xdr:col>
      <xdr:colOff>638175</xdr:colOff>
      <xdr:row>4</xdr:row>
      <xdr:rowOff>161925</xdr:rowOff>
    </xdr:to>
    <xdr:sp>
      <xdr:nvSpPr>
        <xdr:cNvPr id="6" name="AutoShape 16"/>
        <xdr:cNvSpPr>
          <a:spLocks/>
        </xdr:cNvSpPr>
      </xdr:nvSpPr>
      <xdr:spPr>
        <a:xfrm>
          <a:off x="5086350" y="628650"/>
          <a:ext cx="1495425" cy="257175"/>
        </a:xfrm>
        <a:prstGeom prst="wedgeRoundRectCallout">
          <a:avLst>
            <a:gd name="adj1" fmla="val -76087"/>
            <a:gd name="adj2" fmla="val 20370"/>
          </a:avLst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=ILOCZYN(D2:F3)</a:t>
          </a:r>
        </a:p>
      </xdr:txBody>
    </xdr:sp>
    <xdr:clientData/>
  </xdr:twoCellAnchor>
  <xdr:twoCellAnchor>
    <xdr:from>
      <xdr:col>2</xdr:col>
      <xdr:colOff>104775</xdr:colOff>
      <xdr:row>42</xdr:row>
      <xdr:rowOff>152400</xdr:rowOff>
    </xdr:from>
    <xdr:to>
      <xdr:col>3</xdr:col>
      <xdr:colOff>904875</xdr:colOff>
      <xdr:row>45</xdr:row>
      <xdr:rowOff>38100</xdr:rowOff>
    </xdr:to>
    <xdr:sp>
      <xdr:nvSpPr>
        <xdr:cNvPr id="7" name="AutoShape 17"/>
        <xdr:cNvSpPr>
          <a:spLocks/>
        </xdr:cNvSpPr>
      </xdr:nvSpPr>
      <xdr:spPr>
        <a:xfrm>
          <a:off x="3714750" y="7381875"/>
          <a:ext cx="1933575" cy="371475"/>
        </a:xfrm>
        <a:prstGeom prst="wedgeRoundRectCallout">
          <a:avLst>
            <a:gd name="adj1" fmla="val -1412"/>
            <a:gd name="adj2" fmla="val -101282"/>
          </a:avLst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pierwiastek n-tego stopnia komórki A1 =A1^(1/n)</a:t>
          </a:r>
        </a:p>
      </xdr:txBody>
    </xdr:sp>
    <xdr:clientData/>
  </xdr:twoCellAnchor>
  <xdr:twoCellAnchor>
    <xdr:from>
      <xdr:col>5</xdr:col>
      <xdr:colOff>552450</xdr:colOff>
      <xdr:row>124</xdr:row>
      <xdr:rowOff>38100</xdr:rowOff>
    </xdr:from>
    <xdr:to>
      <xdr:col>8</xdr:col>
      <xdr:colOff>819150</xdr:colOff>
      <xdr:row>128</xdr:row>
      <xdr:rowOff>114300</xdr:rowOff>
    </xdr:to>
    <xdr:sp>
      <xdr:nvSpPr>
        <xdr:cNvPr id="8" name="AutoShape 18"/>
        <xdr:cNvSpPr>
          <a:spLocks/>
        </xdr:cNvSpPr>
      </xdr:nvSpPr>
      <xdr:spPr>
        <a:xfrm>
          <a:off x="7277100" y="21345525"/>
          <a:ext cx="3028950" cy="781050"/>
        </a:xfrm>
        <a:prstGeom prst="wedgeRoundRectCallout">
          <a:avLst>
            <a:gd name="adj1" fmla="val -48856"/>
            <a:gd name="adj2" fmla="val -62347"/>
          </a:avLst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-zaznacz zakres komórek dla nowej tablicy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-wpisz funkcję w pierwszej  komórce zaznaczonego obszaru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-wciśnij CTRL+SHIFT+ENTER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1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3.375" style="60" customWidth="1"/>
    <col min="2" max="2" width="30.375" style="16" customWidth="1"/>
    <col min="3" max="3" width="43.375" style="15" customWidth="1"/>
    <col min="4" max="4" width="10.125" style="17" customWidth="1"/>
    <col min="5" max="5" width="12.00390625" style="15" customWidth="1"/>
    <col min="6" max="6" width="9.875" style="15" customWidth="1"/>
    <col min="7" max="16384" width="9.125" style="15" customWidth="1"/>
  </cols>
  <sheetData>
    <row r="1" spans="1:2" ht="15.75">
      <c r="A1" s="60" t="s">
        <v>0</v>
      </c>
      <c r="B1" s="59" t="s">
        <v>1</v>
      </c>
    </row>
    <row r="2" ht="12.75"/>
    <row r="3" spans="1:6" ht="12.75">
      <c r="A3" s="61">
        <v>1</v>
      </c>
      <c r="B3" s="52" t="s">
        <v>2</v>
      </c>
      <c r="C3" s="24" t="s">
        <v>199</v>
      </c>
      <c r="D3" s="25"/>
      <c r="E3" s="22"/>
      <c r="F3" s="22"/>
    </row>
    <row r="4" spans="1:6" ht="12.75">
      <c r="A4" s="61"/>
      <c r="B4" s="23"/>
      <c r="C4" s="26" t="s">
        <v>3</v>
      </c>
      <c r="D4" s="25"/>
      <c r="E4" s="22"/>
      <c r="F4" s="22"/>
    </row>
    <row r="5" spans="1:6" ht="12.75">
      <c r="A5" s="61"/>
      <c r="B5" s="23"/>
      <c r="C5" s="27" t="s">
        <v>4</v>
      </c>
      <c r="D5" s="25"/>
      <c r="E5" s="22"/>
      <c r="F5" s="22"/>
    </row>
    <row r="6" spans="1:6" ht="12.75">
      <c r="A6" s="61"/>
      <c r="B6" s="23"/>
      <c r="C6" s="27" t="s">
        <v>5</v>
      </c>
      <c r="D6" s="25"/>
      <c r="E6" s="22"/>
      <c r="F6" s="22"/>
    </row>
    <row r="7" spans="1:6" ht="12.75">
      <c r="A7" s="61"/>
      <c r="B7" s="23"/>
      <c r="C7" s="22" t="s">
        <v>6</v>
      </c>
      <c r="D7" s="25"/>
      <c r="E7" s="22"/>
      <c r="F7" s="22"/>
    </row>
    <row r="8" ht="12.75"/>
    <row r="9" spans="1:6" ht="12.75">
      <c r="A9" s="61">
        <v>2</v>
      </c>
      <c r="B9" s="52" t="s">
        <v>7</v>
      </c>
      <c r="C9" s="24" t="s">
        <v>200</v>
      </c>
      <c r="D9" s="25"/>
      <c r="E9" s="22"/>
      <c r="F9" s="22"/>
    </row>
    <row r="10" spans="1:6" ht="12.75">
      <c r="A10" s="61"/>
      <c r="B10" s="23"/>
      <c r="C10" s="22"/>
      <c r="D10" s="25"/>
      <c r="E10" s="22"/>
      <c r="F10" s="22"/>
    </row>
    <row r="11" spans="1:6" ht="12.75">
      <c r="A11" s="61"/>
      <c r="B11" s="23"/>
      <c r="C11" s="26" t="s">
        <v>8</v>
      </c>
      <c r="D11" s="25"/>
      <c r="E11" s="22"/>
      <c r="F11" s="22"/>
    </row>
    <row r="12" spans="1:6" ht="12.75">
      <c r="A12" s="61"/>
      <c r="B12" s="23"/>
      <c r="C12" s="27" t="s">
        <v>4</v>
      </c>
      <c r="D12" s="25"/>
      <c r="E12" s="22"/>
      <c r="F12" s="22"/>
    </row>
    <row r="13" spans="1:6" ht="12.75">
      <c r="A13" s="61"/>
      <c r="B13" s="23"/>
      <c r="C13" s="27" t="s">
        <v>5</v>
      </c>
      <c r="D13" s="25"/>
      <c r="E13" s="22"/>
      <c r="F13" s="22"/>
    </row>
    <row r="14" spans="1:6" ht="12.75">
      <c r="A14" s="61"/>
      <c r="B14" s="23"/>
      <c r="C14" s="22" t="s">
        <v>6</v>
      </c>
      <c r="D14" s="25"/>
      <c r="E14" s="22"/>
      <c r="F14" s="22"/>
    </row>
    <row r="15" ht="12.75"/>
    <row r="16" spans="1:8" ht="12.75">
      <c r="A16" s="61">
        <v>3</v>
      </c>
      <c r="B16" s="52" t="s">
        <v>9</v>
      </c>
      <c r="C16" s="24" t="s">
        <v>201</v>
      </c>
      <c r="D16" s="25"/>
      <c r="E16" s="22"/>
      <c r="F16" s="22"/>
      <c r="H16" s="15">
        <v>4</v>
      </c>
    </row>
    <row r="17" spans="1:6" ht="12.75">
      <c r="A17" s="61"/>
      <c r="B17" s="23"/>
      <c r="C17" s="26" t="s">
        <v>3</v>
      </c>
      <c r="D17" s="25"/>
      <c r="E17" s="22"/>
      <c r="F17" s="22"/>
    </row>
    <row r="18" spans="1:6" ht="12.75">
      <c r="A18" s="61"/>
      <c r="B18" s="23"/>
      <c r="C18" s="27" t="s">
        <v>10</v>
      </c>
      <c r="D18" s="25"/>
      <c r="E18" s="22"/>
      <c r="F18" s="22"/>
    </row>
    <row r="19" spans="1:6" ht="12.75">
      <c r="A19" s="61"/>
      <c r="B19" s="23"/>
      <c r="C19" s="28" t="s">
        <v>11</v>
      </c>
      <c r="D19" s="25"/>
      <c r="E19" s="22"/>
      <c r="F19" s="22"/>
    </row>
    <row r="20" spans="1:6" ht="12.75">
      <c r="A20" s="61"/>
      <c r="B20" s="23"/>
      <c r="C20" s="27" t="s">
        <v>12</v>
      </c>
      <c r="D20" s="25"/>
      <c r="E20" s="22"/>
      <c r="F20" s="22"/>
    </row>
    <row r="21" spans="1:6" ht="12.75">
      <c r="A21" s="61"/>
      <c r="B21" s="23"/>
      <c r="C21" s="24" t="s">
        <v>13</v>
      </c>
      <c r="D21" s="25"/>
      <c r="E21" s="22"/>
      <c r="F21" s="22"/>
    </row>
    <row r="22" spans="1:6" ht="12.75">
      <c r="A22" s="61"/>
      <c r="B22" s="23"/>
      <c r="C22" s="22"/>
      <c r="D22" s="25"/>
      <c r="E22" s="22"/>
      <c r="F22" s="22"/>
    </row>
    <row r="23" ht="12.75"/>
    <row r="24" spans="1:6" ht="12.75">
      <c r="A24" s="61">
        <v>4</v>
      </c>
      <c r="B24" s="53" t="s">
        <v>14</v>
      </c>
      <c r="C24" s="24" t="s">
        <v>202</v>
      </c>
      <c r="D24" s="25"/>
      <c r="E24" s="22"/>
      <c r="F24" s="22"/>
    </row>
    <row r="25" spans="1:6" ht="12.75">
      <c r="A25" s="61"/>
      <c r="B25" s="23"/>
      <c r="C25" s="26" t="s">
        <v>3</v>
      </c>
      <c r="D25" s="25"/>
      <c r="E25" s="22"/>
      <c r="F25" s="22"/>
    </row>
    <row r="26" spans="1:6" ht="12.75">
      <c r="A26" s="61"/>
      <c r="B26" s="23"/>
      <c r="C26" s="27" t="s">
        <v>10</v>
      </c>
      <c r="D26" s="25"/>
      <c r="E26" s="22"/>
      <c r="F26" s="22"/>
    </row>
    <row r="27" spans="1:6" ht="12.75">
      <c r="A27" s="61"/>
      <c r="B27" s="23"/>
      <c r="C27" s="28" t="s">
        <v>11</v>
      </c>
      <c r="D27" s="25"/>
      <c r="E27" s="22"/>
      <c r="F27" s="22"/>
    </row>
    <row r="28" spans="1:6" ht="12.75">
      <c r="A28" s="61"/>
      <c r="B28" s="23"/>
      <c r="C28" s="27" t="s">
        <v>12</v>
      </c>
      <c r="D28" s="25"/>
      <c r="E28" s="22"/>
      <c r="F28" s="22"/>
    </row>
    <row r="29" spans="1:6" ht="12.75">
      <c r="A29" s="61"/>
      <c r="B29" s="23"/>
      <c r="C29" s="24" t="s">
        <v>13</v>
      </c>
      <c r="D29" s="25"/>
      <c r="E29" s="22"/>
      <c r="F29" s="22"/>
    </row>
    <row r="30" ht="12.75"/>
    <row r="31" spans="1:6" ht="12.75">
      <c r="A31" s="61">
        <v>6</v>
      </c>
      <c r="B31" s="52" t="s">
        <v>15</v>
      </c>
      <c r="C31" s="30" t="s">
        <v>16</v>
      </c>
      <c r="D31" s="25"/>
      <c r="E31" s="22"/>
      <c r="F31" s="22"/>
    </row>
    <row r="32" spans="1:6" ht="12.75">
      <c r="A32" s="61"/>
      <c r="B32" s="35" t="s">
        <v>219</v>
      </c>
      <c r="C32" s="26" t="s">
        <v>3</v>
      </c>
      <c r="D32" s="25"/>
      <c r="E32" s="22"/>
      <c r="F32" s="22"/>
    </row>
    <row r="33" spans="1:6" ht="12.75">
      <c r="A33" s="61"/>
      <c r="B33" s="23"/>
      <c r="C33" s="27" t="s">
        <v>10</v>
      </c>
      <c r="D33" s="25"/>
      <c r="E33" s="22"/>
      <c r="F33" s="22"/>
    </row>
    <row r="34" spans="1:6" ht="12.75">
      <c r="A34" s="61"/>
      <c r="B34" s="23"/>
      <c r="C34" s="28" t="s">
        <v>11</v>
      </c>
      <c r="D34" s="25"/>
      <c r="E34" s="22"/>
      <c r="F34" s="22"/>
    </row>
    <row r="35" spans="1:6" ht="12.75">
      <c r="A35" s="61"/>
      <c r="B35" s="23"/>
      <c r="C35" s="27" t="s">
        <v>12</v>
      </c>
      <c r="D35" s="25"/>
      <c r="E35" s="22"/>
      <c r="F35" s="22"/>
    </row>
    <row r="36" ht="12.75"/>
    <row r="37" spans="1:6" ht="12.75">
      <c r="A37" s="61">
        <v>7</v>
      </c>
      <c r="B37" s="54" t="s">
        <v>17</v>
      </c>
      <c r="C37" s="30" t="s">
        <v>18</v>
      </c>
      <c r="D37" s="25"/>
      <c r="E37" s="22"/>
      <c r="F37" s="22"/>
    </row>
    <row r="38" spans="1:6" ht="12.75">
      <c r="A38" s="61"/>
      <c r="B38" s="23" t="s">
        <v>19</v>
      </c>
      <c r="C38" s="26" t="s">
        <v>20</v>
      </c>
      <c r="D38" s="25"/>
      <c r="E38" s="22"/>
      <c r="F38" s="22"/>
    </row>
    <row r="39" spans="1:6" ht="12.75">
      <c r="A39" s="61"/>
      <c r="B39" s="35" t="s">
        <v>219</v>
      </c>
      <c r="C39" s="28" t="s">
        <v>21</v>
      </c>
      <c r="D39" s="25"/>
      <c r="E39" s="22"/>
      <c r="F39" s="22"/>
    </row>
    <row r="40" spans="1:6" ht="12.75">
      <c r="A40" s="61"/>
      <c r="B40" s="23"/>
      <c r="C40" s="28" t="s">
        <v>22</v>
      </c>
      <c r="D40" s="25"/>
      <c r="E40" s="22"/>
      <c r="F40" s="22"/>
    </row>
    <row r="41" spans="1:6" ht="12.75">
      <c r="A41" s="61"/>
      <c r="B41" s="23"/>
      <c r="C41" s="27" t="s">
        <v>23</v>
      </c>
      <c r="D41" s="25"/>
      <c r="E41" s="22"/>
      <c r="F41" s="22"/>
    </row>
    <row r="42" spans="1:6" ht="12.75">
      <c r="A42" s="61"/>
      <c r="B42" s="22"/>
      <c r="C42" s="22"/>
      <c r="D42" s="25"/>
      <c r="E42" s="22"/>
      <c r="F42" s="22"/>
    </row>
    <row r="43" ht="12.75"/>
    <row r="44" ht="15.75">
      <c r="B44" s="59" t="s">
        <v>24</v>
      </c>
    </row>
    <row r="45" ht="12.75"/>
    <row r="46" spans="1:6" ht="12.75">
      <c r="A46" s="61">
        <v>1</v>
      </c>
      <c r="B46" s="52" t="s">
        <v>25</v>
      </c>
      <c r="C46" s="31" t="s">
        <v>203</v>
      </c>
      <c r="D46" s="25"/>
      <c r="E46" s="22"/>
      <c r="F46" s="22"/>
    </row>
    <row r="47" spans="1:6" ht="12.75">
      <c r="A47" s="61"/>
      <c r="B47" s="23"/>
      <c r="C47" s="26" t="s">
        <v>8</v>
      </c>
      <c r="D47" s="25"/>
      <c r="E47" s="22"/>
      <c r="F47" s="22"/>
    </row>
    <row r="48" spans="1:6" ht="12.75">
      <c r="A48" s="61"/>
      <c r="B48" s="23"/>
      <c r="C48" s="27" t="s">
        <v>4</v>
      </c>
      <c r="D48" s="25"/>
      <c r="E48" s="22"/>
      <c r="F48" s="22"/>
    </row>
    <row r="49" spans="1:6" ht="12.75">
      <c r="A49" s="61"/>
      <c r="B49" s="23"/>
      <c r="C49" s="27" t="s">
        <v>5</v>
      </c>
      <c r="D49" s="25"/>
      <c r="E49" s="22"/>
      <c r="F49" s="22"/>
    </row>
    <row r="50" spans="1:6" ht="12.75">
      <c r="A50" s="61"/>
      <c r="B50" s="23"/>
      <c r="C50" s="22" t="s">
        <v>6</v>
      </c>
      <c r="D50" s="25"/>
      <c r="E50" s="22"/>
      <c r="F50" s="22"/>
    </row>
    <row r="51" ht="12.75"/>
    <row r="52" spans="1:6" ht="12.75">
      <c r="A52" s="61">
        <v>2</v>
      </c>
      <c r="B52" s="52" t="s">
        <v>26</v>
      </c>
      <c r="C52" s="31" t="s">
        <v>204</v>
      </c>
      <c r="D52" s="25"/>
      <c r="E52" s="22"/>
      <c r="F52" s="22"/>
    </row>
    <row r="53" spans="1:6" ht="12.75">
      <c r="A53" s="61"/>
      <c r="B53" s="23" t="s">
        <v>27</v>
      </c>
      <c r="C53" s="26" t="s">
        <v>8</v>
      </c>
      <c r="D53" s="25"/>
      <c r="E53" s="22"/>
      <c r="F53" s="22"/>
    </row>
    <row r="54" spans="1:6" ht="12.75">
      <c r="A54" s="61"/>
      <c r="B54" s="23"/>
      <c r="C54" s="27" t="s">
        <v>4</v>
      </c>
      <c r="D54" s="25"/>
      <c r="E54" s="22"/>
      <c r="F54" s="22"/>
    </row>
    <row r="55" spans="1:6" ht="12.75">
      <c r="A55" s="61"/>
      <c r="B55" s="23"/>
      <c r="C55" s="27" t="s">
        <v>5</v>
      </c>
      <c r="D55" s="25"/>
      <c r="E55" s="22"/>
      <c r="F55" s="22"/>
    </row>
    <row r="56" spans="1:6" ht="12.75">
      <c r="A56" s="61"/>
      <c r="B56" s="23"/>
      <c r="C56" s="22" t="s">
        <v>6</v>
      </c>
      <c r="D56" s="26"/>
      <c r="E56" s="22"/>
      <c r="F56" s="22"/>
    </row>
    <row r="57" ht="12.75">
      <c r="D57" s="18"/>
    </row>
    <row r="58" spans="1:6" ht="12.75">
      <c r="A58" s="61">
        <v>3</v>
      </c>
      <c r="B58" s="52" t="s">
        <v>28</v>
      </c>
      <c r="C58" s="31" t="s">
        <v>205</v>
      </c>
      <c r="D58" s="27"/>
      <c r="E58" s="22"/>
      <c r="F58" s="22"/>
    </row>
    <row r="59" spans="1:6" ht="12.75">
      <c r="A59" s="61"/>
      <c r="B59" s="23"/>
      <c r="C59" s="22"/>
      <c r="D59" s="22"/>
      <c r="E59" s="22"/>
      <c r="F59" s="22"/>
    </row>
    <row r="60" spans="1:6" ht="12.75">
      <c r="A60" s="61"/>
      <c r="B60" s="23"/>
      <c r="C60" s="26" t="s">
        <v>8</v>
      </c>
      <c r="D60" s="25"/>
      <c r="E60" s="22"/>
      <c r="F60" s="22"/>
    </row>
    <row r="61" spans="1:6" ht="12.75">
      <c r="A61" s="61"/>
      <c r="B61" s="23"/>
      <c r="C61" s="27" t="s">
        <v>4</v>
      </c>
      <c r="D61" s="25"/>
      <c r="E61" s="22"/>
      <c r="F61" s="22"/>
    </row>
    <row r="62" spans="1:6" ht="12.75">
      <c r="A62" s="61"/>
      <c r="B62" s="23"/>
      <c r="C62" s="27" t="s">
        <v>5</v>
      </c>
      <c r="D62" s="25"/>
      <c r="E62" s="22"/>
      <c r="F62" s="22"/>
    </row>
    <row r="63" spans="1:6" ht="12.75">
      <c r="A63" s="61"/>
      <c r="B63" s="23"/>
      <c r="C63" s="22" t="s">
        <v>6</v>
      </c>
      <c r="D63" s="25"/>
      <c r="E63" s="22"/>
      <c r="F63" s="22"/>
    </row>
    <row r="64" ht="12.75"/>
    <row r="65" spans="1:6" ht="12.75">
      <c r="A65" s="61">
        <v>4</v>
      </c>
      <c r="B65" s="52" t="s">
        <v>29</v>
      </c>
      <c r="C65" s="31" t="s">
        <v>206</v>
      </c>
      <c r="D65" s="25"/>
      <c r="E65" s="22"/>
      <c r="F65" s="22"/>
    </row>
    <row r="66" spans="1:6" ht="12.75">
      <c r="A66" s="61"/>
      <c r="B66" s="23"/>
      <c r="C66" s="26" t="s">
        <v>8</v>
      </c>
      <c r="D66" s="25"/>
      <c r="E66" s="22"/>
      <c r="F66" s="22"/>
    </row>
    <row r="67" spans="1:6" ht="12.75">
      <c r="A67" s="61"/>
      <c r="B67" s="23"/>
      <c r="C67" s="27" t="s">
        <v>4</v>
      </c>
      <c r="D67" s="25"/>
      <c r="E67" s="22"/>
      <c r="F67" s="22"/>
    </row>
    <row r="68" spans="1:6" ht="12.75">
      <c r="A68" s="61"/>
      <c r="B68" s="23"/>
      <c r="C68" s="27" t="s">
        <v>5</v>
      </c>
      <c r="D68" s="25"/>
      <c r="E68" s="22"/>
      <c r="F68" s="22"/>
    </row>
    <row r="69" spans="1:6" ht="12.75">
      <c r="A69" s="61"/>
      <c r="B69" s="23"/>
      <c r="C69" s="22" t="s">
        <v>6</v>
      </c>
      <c r="D69" s="25"/>
      <c r="E69" s="22"/>
      <c r="F69" s="22"/>
    </row>
    <row r="70" ht="12.75"/>
    <row r="71" ht="12.75"/>
    <row r="72" ht="15.75">
      <c r="B72" s="59" t="s">
        <v>30</v>
      </c>
    </row>
    <row r="73" ht="15.75">
      <c r="B73" s="59" t="s">
        <v>31</v>
      </c>
    </row>
    <row r="74" ht="12.75"/>
    <row r="75" spans="1:6" ht="12.75">
      <c r="A75" s="61">
        <v>1</v>
      </c>
      <c r="B75" s="52" t="s">
        <v>32</v>
      </c>
      <c r="C75" s="31" t="s">
        <v>207</v>
      </c>
      <c r="D75" s="25"/>
      <c r="E75" s="22"/>
      <c r="F75" s="22"/>
    </row>
    <row r="76" spans="1:6" ht="12.75">
      <c r="A76" s="61"/>
      <c r="B76" s="35" t="s">
        <v>219</v>
      </c>
      <c r="C76" s="22" t="s">
        <v>33</v>
      </c>
      <c r="D76" s="25"/>
      <c r="E76" s="22"/>
      <c r="F76" s="22"/>
    </row>
    <row r="77" spans="1:6" ht="12.75">
      <c r="A77" s="61"/>
      <c r="B77" s="23"/>
      <c r="C77" s="26" t="s">
        <v>34</v>
      </c>
      <c r="D77" s="25"/>
      <c r="E77" s="22"/>
      <c r="F77" s="22"/>
    </row>
    <row r="78" spans="1:6" ht="12.75">
      <c r="A78" s="61"/>
      <c r="B78" s="23"/>
      <c r="C78" s="22" t="s">
        <v>35</v>
      </c>
      <c r="D78" s="25"/>
      <c r="E78" s="22"/>
      <c r="F78" s="22"/>
    </row>
    <row r="79" spans="1:6" ht="12.75">
      <c r="A79" s="61"/>
      <c r="B79" s="23"/>
      <c r="C79" s="22" t="s">
        <v>36</v>
      </c>
      <c r="D79" s="25"/>
      <c r="E79" s="22"/>
      <c r="F79" s="22"/>
    </row>
    <row r="80" spans="1:6" ht="12.75">
      <c r="A80" s="61"/>
      <c r="B80" s="23"/>
      <c r="C80" s="22" t="s">
        <v>37</v>
      </c>
      <c r="D80" s="25"/>
      <c r="E80" s="22"/>
      <c r="F80" s="22"/>
    </row>
    <row r="81" ht="12.75"/>
    <row r="82" spans="1:6" ht="12.75">
      <c r="A82" s="61">
        <v>2</v>
      </c>
      <c r="B82" s="52" t="s">
        <v>43</v>
      </c>
      <c r="C82" s="31" t="s">
        <v>208</v>
      </c>
      <c r="D82" s="25"/>
      <c r="E82" s="22"/>
      <c r="F82" s="22"/>
    </row>
    <row r="83" spans="1:6" ht="12.75">
      <c r="A83" s="61"/>
      <c r="B83" s="23"/>
      <c r="C83" s="22"/>
      <c r="D83" s="25"/>
      <c r="E83" s="22"/>
      <c r="F83" s="22"/>
    </row>
    <row r="84" spans="1:6" ht="12.75">
      <c r="A84" s="61"/>
      <c r="B84" s="23" t="s">
        <v>39</v>
      </c>
      <c r="C84" s="26" t="s">
        <v>40</v>
      </c>
      <c r="D84" s="25"/>
      <c r="E84" s="22"/>
      <c r="F84" s="22"/>
    </row>
    <row r="85" spans="1:6" ht="12.75">
      <c r="A85" s="61"/>
      <c r="B85" s="23" t="s">
        <v>41</v>
      </c>
      <c r="C85" s="27" t="s">
        <v>42</v>
      </c>
      <c r="D85" s="25"/>
      <c r="E85" s="22"/>
      <c r="F85" s="22"/>
    </row>
    <row r="86" spans="1:6" ht="12.75">
      <c r="A86" s="61"/>
      <c r="B86" s="23"/>
      <c r="C86" s="22" t="s">
        <v>6</v>
      </c>
      <c r="D86" s="25"/>
      <c r="E86" s="22"/>
      <c r="F86" s="22"/>
    </row>
    <row r="87" ht="12.75"/>
    <row r="88" spans="1:6" ht="12.75">
      <c r="A88" s="61"/>
      <c r="B88" s="23"/>
      <c r="C88" s="22"/>
      <c r="D88" s="25"/>
      <c r="E88" s="22"/>
      <c r="F88" s="22"/>
    </row>
    <row r="89" spans="1:6" ht="12.75">
      <c r="A89" s="61">
        <v>3</v>
      </c>
      <c r="B89" s="52" t="s">
        <v>38</v>
      </c>
      <c r="C89" s="31" t="s">
        <v>209</v>
      </c>
      <c r="D89" s="25"/>
      <c r="E89" s="22"/>
      <c r="F89" s="22"/>
    </row>
    <row r="90" spans="1:6" ht="12.75">
      <c r="A90" s="61"/>
      <c r="B90" s="23"/>
      <c r="C90" s="22"/>
      <c r="D90" s="25"/>
      <c r="E90" s="22"/>
      <c r="F90" s="22"/>
    </row>
    <row r="91" spans="1:6" ht="12.75">
      <c r="A91" s="61"/>
      <c r="B91" s="23" t="s">
        <v>39</v>
      </c>
      <c r="C91" s="26" t="s">
        <v>44</v>
      </c>
      <c r="D91" s="25"/>
      <c r="E91" s="22"/>
      <c r="F91" s="22"/>
    </row>
    <row r="92" spans="1:6" ht="12.75">
      <c r="A92" s="61"/>
      <c r="B92" s="23" t="s">
        <v>41</v>
      </c>
      <c r="C92" s="27" t="s">
        <v>45</v>
      </c>
      <c r="D92" s="25"/>
      <c r="E92" s="22"/>
      <c r="F92" s="22"/>
    </row>
    <row r="93" spans="1:6" ht="12.75">
      <c r="A93" s="61"/>
      <c r="B93" s="23"/>
      <c r="C93" s="27" t="s">
        <v>46</v>
      </c>
      <c r="D93" s="25"/>
      <c r="E93" s="22"/>
      <c r="F93" s="22"/>
    </row>
    <row r="94" spans="1:6" ht="12.75">
      <c r="A94" s="61"/>
      <c r="B94" s="23"/>
      <c r="C94" s="22" t="s">
        <v>6</v>
      </c>
      <c r="D94" s="25"/>
      <c r="E94" s="22"/>
      <c r="F94" s="22"/>
    </row>
    <row r="95" ht="12.75"/>
    <row r="96" ht="12.75"/>
    <row r="97" spans="1:6" ht="12.75">
      <c r="A97" s="61">
        <v>4</v>
      </c>
      <c r="B97" s="52" t="s">
        <v>47</v>
      </c>
      <c r="C97" s="30" t="s">
        <v>48</v>
      </c>
      <c r="D97" s="25"/>
      <c r="E97" s="22"/>
      <c r="F97" s="22"/>
    </row>
    <row r="98" spans="1:6" ht="12.75">
      <c r="A98" s="61"/>
      <c r="B98" s="23" t="s">
        <v>39</v>
      </c>
      <c r="C98" s="26" t="s">
        <v>44</v>
      </c>
      <c r="D98" s="25"/>
      <c r="E98" s="22"/>
      <c r="F98" s="22"/>
    </row>
    <row r="99" spans="1:6" ht="12.75">
      <c r="A99" s="61"/>
      <c r="B99" s="23" t="s">
        <v>41</v>
      </c>
      <c r="C99" s="27" t="s">
        <v>49</v>
      </c>
      <c r="D99" s="25"/>
      <c r="E99" s="22"/>
      <c r="F99" s="22"/>
    </row>
    <row r="100" spans="1:6" ht="12.75">
      <c r="A100" s="61"/>
      <c r="B100" s="23"/>
      <c r="C100" s="28" t="s">
        <v>50</v>
      </c>
      <c r="D100" s="25"/>
      <c r="E100" s="22"/>
      <c r="F100" s="22"/>
    </row>
    <row r="101" spans="1:6" ht="12.75">
      <c r="A101" s="61"/>
      <c r="B101" s="23"/>
      <c r="C101" s="28" t="s">
        <v>51</v>
      </c>
      <c r="D101" s="25"/>
      <c r="E101" s="22"/>
      <c r="F101" s="22"/>
    </row>
    <row r="102" ht="12.75"/>
    <row r="103" ht="15.75">
      <c r="B103" s="59" t="s">
        <v>52</v>
      </c>
    </row>
    <row r="104" ht="12.75"/>
    <row r="105" ht="12.75"/>
    <row r="106" spans="1:6" ht="12.75">
      <c r="A106" s="61">
        <v>1</v>
      </c>
      <c r="B106" s="52" t="s">
        <v>53</v>
      </c>
      <c r="C106" s="30" t="s">
        <v>54</v>
      </c>
      <c r="D106" s="25"/>
      <c r="E106" s="22"/>
      <c r="F106" s="22"/>
    </row>
    <row r="107" spans="1:6" ht="12.75">
      <c r="A107" s="61"/>
      <c r="B107" s="23"/>
      <c r="C107" s="22" t="s">
        <v>55</v>
      </c>
      <c r="D107" s="25"/>
      <c r="E107" s="22"/>
      <c r="F107" s="25"/>
    </row>
    <row r="108" spans="1:6" ht="12.75">
      <c r="A108" s="61"/>
      <c r="B108" s="23"/>
      <c r="C108" s="22" t="s">
        <v>56</v>
      </c>
      <c r="D108" s="25"/>
      <c r="E108" s="22"/>
      <c r="F108" s="22"/>
    </row>
    <row r="109" spans="1:6" ht="12.75">
      <c r="A109" s="61"/>
      <c r="B109" s="23"/>
      <c r="C109" s="22" t="s">
        <v>57</v>
      </c>
      <c r="D109" s="25"/>
      <c r="E109" s="22"/>
      <c r="F109" s="22"/>
    </row>
    <row r="110" spans="1:6" ht="12.75">
      <c r="A110" s="61"/>
      <c r="B110" s="23"/>
      <c r="C110" s="32" t="s">
        <v>58</v>
      </c>
      <c r="D110" s="25"/>
      <c r="E110" s="22"/>
      <c r="F110" s="22"/>
    </row>
    <row r="111" ht="12.75">
      <c r="B111" s="15"/>
    </row>
    <row r="112" spans="1:6" ht="12.75">
      <c r="A112" s="61">
        <v>2</v>
      </c>
      <c r="B112" s="52" t="s">
        <v>59</v>
      </c>
      <c r="C112" s="30" t="s">
        <v>60</v>
      </c>
      <c r="D112" s="25"/>
      <c r="E112" s="22"/>
      <c r="F112" s="22"/>
    </row>
    <row r="113" spans="1:6" ht="12.75">
      <c r="A113" s="61"/>
      <c r="B113" s="23"/>
      <c r="C113" s="22" t="s">
        <v>55</v>
      </c>
      <c r="D113" s="25"/>
      <c r="E113" s="22"/>
      <c r="F113" s="22"/>
    </row>
    <row r="114" spans="1:6" ht="12.75">
      <c r="A114" s="61"/>
      <c r="B114" s="23"/>
      <c r="C114" s="22" t="s">
        <v>56</v>
      </c>
      <c r="D114" s="25"/>
      <c r="E114" s="22"/>
      <c r="F114" s="22"/>
    </row>
    <row r="115" spans="1:6" ht="12.75">
      <c r="A115" s="61"/>
      <c r="B115" s="23"/>
      <c r="C115" s="22" t="s">
        <v>57</v>
      </c>
      <c r="D115" s="25"/>
      <c r="E115" s="22"/>
      <c r="F115" s="22"/>
    </row>
    <row r="116" spans="1:6" ht="12.75">
      <c r="A116" s="61"/>
      <c r="B116" s="23"/>
      <c r="C116" s="32" t="s">
        <v>61</v>
      </c>
      <c r="D116" s="25"/>
      <c r="E116" s="22"/>
      <c r="F116" s="22"/>
    </row>
    <row r="117" ht="12.75">
      <c r="B117" s="15"/>
    </row>
    <row r="118" spans="1:6" ht="12.75">
      <c r="A118" s="61">
        <v>3</v>
      </c>
      <c r="B118" s="52" t="s">
        <v>62</v>
      </c>
      <c r="C118" s="30" t="s">
        <v>63</v>
      </c>
      <c r="D118" s="25"/>
      <c r="E118" s="22"/>
      <c r="F118" s="22"/>
    </row>
    <row r="119" spans="1:6" ht="12.75">
      <c r="A119" s="61"/>
      <c r="B119" s="33" t="s">
        <v>64</v>
      </c>
      <c r="C119" s="22" t="s">
        <v>55</v>
      </c>
      <c r="D119" s="25"/>
      <c r="E119" s="22"/>
      <c r="F119" s="22"/>
    </row>
    <row r="120" spans="1:6" ht="12.75">
      <c r="A120" s="61"/>
      <c r="B120" s="29" t="s">
        <v>65</v>
      </c>
      <c r="C120" s="22" t="s">
        <v>56</v>
      </c>
      <c r="D120" s="25"/>
      <c r="E120" s="22"/>
      <c r="F120" s="22"/>
    </row>
    <row r="121" spans="1:6" ht="12.75">
      <c r="A121" s="61"/>
      <c r="B121" s="29" t="s">
        <v>66</v>
      </c>
      <c r="C121" s="22" t="s">
        <v>57</v>
      </c>
      <c r="D121" s="25"/>
      <c r="E121" s="22"/>
      <c r="F121" s="22"/>
    </row>
    <row r="122" spans="1:6" ht="12.75">
      <c r="A122" s="61"/>
      <c r="B122" s="29" t="s">
        <v>67</v>
      </c>
      <c r="C122" s="32" t="s">
        <v>68</v>
      </c>
      <c r="D122" s="25"/>
      <c r="E122" s="22"/>
      <c r="F122" s="22"/>
    </row>
    <row r="123" spans="1:6" ht="12.75">
      <c r="A123" s="61"/>
      <c r="B123" s="23" t="s">
        <v>69</v>
      </c>
      <c r="C123" s="32" t="s">
        <v>70</v>
      </c>
      <c r="D123" s="25"/>
      <c r="E123" s="22"/>
      <c r="F123" s="22"/>
    </row>
    <row r="124" spans="1:6" ht="12.75">
      <c r="A124" s="61"/>
      <c r="B124" s="29" t="s">
        <v>255</v>
      </c>
      <c r="C124" s="22"/>
      <c r="D124" s="25"/>
      <c r="E124" s="22"/>
      <c r="F124" s="22"/>
    </row>
    <row r="125" ht="12.75">
      <c r="B125" s="15"/>
    </row>
    <row r="126" spans="2:4" ht="15.75">
      <c r="B126" s="59" t="s">
        <v>71</v>
      </c>
      <c r="C126" s="20" t="s">
        <v>72</v>
      </c>
      <c r="D126" s="15"/>
    </row>
    <row r="127" ht="12.75">
      <c r="D127" s="15"/>
    </row>
    <row r="128" spans="1:6" ht="12.75">
      <c r="A128" s="61">
        <v>1</v>
      </c>
      <c r="B128" s="52" t="s">
        <v>73</v>
      </c>
      <c r="C128" s="30" t="s">
        <v>74</v>
      </c>
      <c r="D128" s="22"/>
      <c r="E128" s="22"/>
      <c r="F128" s="22"/>
    </row>
    <row r="129" spans="1:6" ht="12.75">
      <c r="A129" s="61"/>
      <c r="B129" s="23"/>
      <c r="C129" s="22"/>
      <c r="D129" s="25"/>
      <c r="E129" s="22"/>
      <c r="F129" s="22"/>
    </row>
    <row r="130" spans="1:6" ht="12.75">
      <c r="A130" s="61"/>
      <c r="B130" s="23"/>
      <c r="C130" s="22" t="s">
        <v>75</v>
      </c>
      <c r="D130" s="25"/>
      <c r="E130" s="22"/>
      <c r="F130" s="22"/>
    </row>
    <row r="131" spans="1:6" ht="12.75">
      <c r="A131" s="61"/>
      <c r="B131" s="23"/>
      <c r="C131" s="32" t="s">
        <v>76</v>
      </c>
      <c r="D131" s="25"/>
      <c r="E131" s="22"/>
      <c r="F131" s="22"/>
    </row>
    <row r="132" ht="12.75">
      <c r="B132" s="15"/>
    </row>
    <row r="133" spans="1:6" ht="12.75">
      <c r="A133" s="61">
        <v>2</v>
      </c>
      <c r="B133" s="52" t="s">
        <v>77</v>
      </c>
      <c r="C133" s="31" t="s">
        <v>210</v>
      </c>
      <c r="D133" s="25"/>
      <c r="E133" s="22"/>
      <c r="F133" s="22"/>
    </row>
    <row r="134" spans="1:6" ht="12.75">
      <c r="A134" s="61"/>
      <c r="B134" s="23"/>
      <c r="C134" s="22" t="s">
        <v>75</v>
      </c>
      <c r="D134" s="25"/>
      <c r="E134" s="22"/>
      <c r="F134" s="22"/>
    </row>
    <row r="135" spans="1:6" ht="12.75">
      <c r="A135" s="61"/>
      <c r="B135" s="23"/>
      <c r="C135" s="32" t="s">
        <v>78</v>
      </c>
      <c r="D135" s="25"/>
      <c r="E135" s="22"/>
      <c r="F135" s="22"/>
    </row>
    <row r="136" spans="1:6" ht="12.75">
      <c r="A136" s="61"/>
      <c r="B136" s="23"/>
      <c r="C136" s="32" t="s">
        <v>79</v>
      </c>
      <c r="D136" s="25"/>
      <c r="E136" s="22"/>
      <c r="F136" s="22"/>
    </row>
    <row r="137" spans="1:6" ht="12.75">
      <c r="A137" s="61"/>
      <c r="B137" s="23"/>
      <c r="C137" s="32" t="s">
        <v>80</v>
      </c>
      <c r="D137" s="25"/>
      <c r="E137" s="22"/>
      <c r="F137" s="22"/>
    </row>
    <row r="138" spans="1:6" ht="12.75">
      <c r="A138" s="61"/>
      <c r="B138" s="22"/>
      <c r="C138" s="32" t="s">
        <v>81</v>
      </c>
      <c r="D138" s="22"/>
      <c r="E138" s="22"/>
      <c r="F138" s="22"/>
    </row>
    <row r="139" spans="2:4" ht="12.75">
      <c r="B139" s="15"/>
      <c r="D139" s="15"/>
    </row>
    <row r="140" spans="1:6" ht="12.75">
      <c r="A140" s="61">
        <v>3</v>
      </c>
      <c r="B140" s="52" t="s">
        <v>82</v>
      </c>
      <c r="C140" s="31" t="s">
        <v>211</v>
      </c>
      <c r="D140" s="25"/>
      <c r="E140" s="22"/>
      <c r="F140" s="22"/>
    </row>
    <row r="141" spans="1:6" ht="12.75">
      <c r="A141" s="61"/>
      <c r="B141" s="23"/>
      <c r="C141" s="22"/>
      <c r="D141" s="25"/>
      <c r="E141" s="22"/>
      <c r="F141" s="22"/>
    </row>
    <row r="142" spans="1:6" ht="12.75">
      <c r="A142" s="61"/>
      <c r="B142" s="23"/>
      <c r="C142" s="26" t="s">
        <v>83</v>
      </c>
      <c r="D142" s="25"/>
      <c r="E142" s="22"/>
      <c r="F142" s="22"/>
    </row>
    <row r="143" spans="1:6" ht="12.75">
      <c r="A143" s="61"/>
      <c r="B143" s="23"/>
      <c r="C143" s="26" t="s">
        <v>84</v>
      </c>
      <c r="D143" s="25"/>
      <c r="E143" s="22"/>
      <c r="F143" s="22"/>
    </row>
    <row r="144" ht="12.75"/>
    <row r="145" spans="1:6" ht="12.75">
      <c r="A145" s="61">
        <v>4</v>
      </c>
      <c r="B145" s="52" t="s">
        <v>85</v>
      </c>
      <c r="C145" s="30" t="s">
        <v>86</v>
      </c>
      <c r="D145" s="22"/>
      <c r="E145" s="22"/>
      <c r="F145" s="22"/>
    </row>
    <row r="146" spans="1:6" ht="12.75">
      <c r="A146" s="61"/>
      <c r="B146" s="23"/>
      <c r="C146" s="22"/>
      <c r="D146" s="22"/>
      <c r="E146" s="22"/>
      <c r="F146" s="22"/>
    </row>
    <row r="147" spans="1:6" ht="12.75">
      <c r="A147" s="61"/>
      <c r="B147" s="23"/>
      <c r="C147" s="22" t="s">
        <v>75</v>
      </c>
      <c r="D147" s="22"/>
      <c r="E147" s="22"/>
      <c r="F147" s="22"/>
    </row>
    <row r="148" spans="1:6" ht="12.75">
      <c r="A148" s="61"/>
      <c r="B148" s="23"/>
      <c r="C148" s="32" t="s">
        <v>87</v>
      </c>
      <c r="D148" s="22"/>
      <c r="E148" s="22"/>
      <c r="F148" s="22"/>
    </row>
    <row r="149" ht="12.75"/>
    <row r="150" spans="1:6" ht="12.75">
      <c r="A150" s="61">
        <v>5</v>
      </c>
      <c r="B150" s="52" t="s">
        <v>85</v>
      </c>
      <c r="C150" s="31" t="s">
        <v>88</v>
      </c>
      <c r="D150" s="25"/>
      <c r="E150" s="22"/>
      <c r="F150" s="22"/>
    </row>
    <row r="151" spans="1:6" ht="12.75">
      <c r="A151" s="61"/>
      <c r="B151" s="23"/>
      <c r="C151" s="22"/>
      <c r="D151" s="25"/>
      <c r="E151" s="22"/>
      <c r="F151" s="22"/>
    </row>
    <row r="152" spans="1:6" ht="12.75">
      <c r="A152" s="61"/>
      <c r="B152" s="23"/>
      <c r="C152" s="22" t="s">
        <v>75</v>
      </c>
      <c r="D152" s="30"/>
      <c r="E152" s="22"/>
      <c r="F152" s="22"/>
    </row>
    <row r="153" spans="1:6" ht="12.75">
      <c r="A153" s="61"/>
      <c r="B153" s="23"/>
      <c r="C153" s="34" t="s">
        <v>89</v>
      </c>
      <c r="D153" s="25"/>
      <c r="E153" s="22"/>
      <c r="F153" s="22"/>
    </row>
    <row r="154" spans="2:3" ht="12.75">
      <c r="B154" s="15"/>
      <c r="C154" s="19"/>
    </row>
    <row r="155" spans="1:6" ht="12.75">
      <c r="A155" s="61">
        <v>6</v>
      </c>
      <c r="B155" s="52" t="s">
        <v>90</v>
      </c>
      <c r="C155" s="31" t="s">
        <v>91</v>
      </c>
      <c r="D155" s="25"/>
      <c r="E155" s="22"/>
      <c r="F155" s="22"/>
    </row>
    <row r="156" spans="1:6" ht="12.75">
      <c r="A156" s="61"/>
      <c r="B156" s="23"/>
      <c r="C156" s="22"/>
      <c r="D156" s="25"/>
      <c r="E156" s="22"/>
      <c r="F156" s="22"/>
    </row>
    <row r="157" spans="1:6" ht="12.75">
      <c r="A157" s="61"/>
      <c r="B157" s="23"/>
      <c r="C157" s="22" t="s">
        <v>75</v>
      </c>
      <c r="D157" s="25"/>
      <c r="E157" s="22"/>
      <c r="F157" s="22"/>
    </row>
    <row r="158" spans="1:6" ht="12.75">
      <c r="A158" s="61"/>
      <c r="B158" s="23"/>
      <c r="C158" s="32" t="s">
        <v>92</v>
      </c>
      <c r="D158" s="25"/>
      <c r="E158" s="22"/>
      <c r="F158" s="22"/>
    </row>
    <row r="159" spans="1:6" ht="12.75">
      <c r="A159" s="61"/>
      <c r="B159" s="23"/>
      <c r="C159" s="32" t="s">
        <v>93</v>
      </c>
      <c r="D159" s="25"/>
      <c r="E159" s="22"/>
      <c r="F159" s="22"/>
    </row>
    <row r="160" ht="12.75">
      <c r="B160" s="15"/>
    </row>
    <row r="161" ht="15.75">
      <c r="B161" s="59" t="s">
        <v>94</v>
      </c>
    </row>
    <row r="162" ht="12.75"/>
    <row r="163" spans="1:6" ht="12.75">
      <c r="A163" s="61">
        <v>1</v>
      </c>
      <c r="B163" s="52" t="s">
        <v>95</v>
      </c>
      <c r="C163" s="30" t="s">
        <v>96</v>
      </c>
      <c r="D163" s="25"/>
      <c r="E163" s="22"/>
      <c r="F163" s="22"/>
    </row>
    <row r="164" spans="1:6" ht="12.75">
      <c r="A164" s="61"/>
      <c r="B164" s="23"/>
      <c r="C164" s="22"/>
      <c r="D164" s="25"/>
      <c r="E164" s="22"/>
      <c r="F164" s="22"/>
    </row>
    <row r="165" spans="1:6" ht="12.75">
      <c r="A165" s="61"/>
      <c r="B165" s="23"/>
      <c r="C165" s="22" t="s">
        <v>97</v>
      </c>
      <c r="D165" s="25"/>
      <c r="E165" s="22"/>
      <c r="F165" s="22"/>
    </row>
    <row r="166" spans="1:6" ht="12.75">
      <c r="A166" s="61"/>
      <c r="B166" s="23"/>
      <c r="C166" s="32" t="s">
        <v>98</v>
      </c>
      <c r="D166" s="25"/>
      <c r="E166" s="22"/>
      <c r="F166" s="22"/>
    </row>
    <row r="167" ht="12.75"/>
    <row r="168" spans="1:6" ht="12.75">
      <c r="A168" s="61">
        <v>2</v>
      </c>
      <c r="B168" s="52" t="s">
        <v>99</v>
      </c>
      <c r="C168" s="31" t="s">
        <v>212</v>
      </c>
      <c r="D168" s="25"/>
      <c r="E168" s="22"/>
      <c r="F168" s="22"/>
    </row>
    <row r="169" spans="1:6" ht="12.75">
      <c r="A169" s="61"/>
      <c r="B169" s="23"/>
      <c r="C169" s="32" t="s">
        <v>100</v>
      </c>
      <c r="D169" s="25"/>
      <c r="E169" s="22"/>
      <c r="F169" s="22"/>
    </row>
    <row r="170" ht="12.75"/>
    <row r="171" spans="1:6" ht="12.75">
      <c r="A171" s="61">
        <v>3</v>
      </c>
      <c r="B171" s="52" t="s">
        <v>214</v>
      </c>
      <c r="C171" s="31" t="s">
        <v>215</v>
      </c>
      <c r="D171" s="25"/>
      <c r="E171" s="22"/>
      <c r="F171" s="22"/>
    </row>
    <row r="172" spans="1:6" ht="12.75">
      <c r="A172" s="61"/>
      <c r="B172" s="35" t="s">
        <v>219</v>
      </c>
      <c r="C172" s="22"/>
      <c r="D172" s="25"/>
      <c r="E172" s="22"/>
      <c r="F172" s="22"/>
    </row>
    <row r="173" spans="1:6" ht="12.75">
      <c r="A173" s="61"/>
      <c r="B173" s="23"/>
      <c r="C173" s="36" t="s">
        <v>216</v>
      </c>
      <c r="D173" s="25"/>
      <c r="E173" s="22"/>
      <c r="F173" s="22"/>
    </row>
    <row r="174" spans="1:6" ht="12.75">
      <c r="A174" s="61"/>
      <c r="B174" s="23"/>
      <c r="C174" s="32" t="s">
        <v>217</v>
      </c>
      <c r="D174" s="25"/>
      <c r="E174" s="22"/>
      <c r="F174" s="22"/>
    </row>
    <row r="175" spans="1:6" ht="12.75">
      <c r="A175" s="61"/>
      <c r="B175" s="23"/>
      <c r="C175" s="32" t="s">
        <v>218</v>
      </c>
      <c r="D175" s="22"/>
      <c r="E175" s="22"/>
      <c r="F175" s="22"/>
    </row>
    <row r="178" spans="1:6" ht="12.75">
      <c r="A178" s="61">
        <v>4</v>
      </c>
      <c r="B178" s="52" t="s">
        <v>101</v>
      </c>
      <c r="C178" s="31" t="s">
        <v>213</v>
      </c>
      <c r="D178" s="25"/>
      <c r="E178" s="22"/>
      <c r="F178" s="22"/>
    </row>
    <row r="179" spans="1:6" ht="12.75">
      <c r="A179" s="61"/>
      <c r="B179" s="23"/>
      <c r="C179" s="22"/>
      <c r="D179" s="25"/>
      <c r="E179" s="22"/>
      <c r="F179" s="22"/>
    </row>
    <row r="180" spans="1:6" ht="12.75">
      <c r="A180" s="61"/>
      <c r="B180" s="23"/>
      <c r="C180" s="26" t="s">
        <v>102</v>
      </c>
      <c r="D180" s="25"/>
      <c r="E180" s="22"/>
      <c r="F180" s="22"/>
    </row>
    <row r="181" spans="1:6" ht="12.75">
      <c r="A181" s="61"/>
      <c r="B181" s="23"/>
      <c r="C181" s="36" t="s">
        <v>220</v>
      </c>
      <c r="D181" s="25"/>
      <c r="E181" s="22"/>
      <c r="F181" s="22"/>
    </row>
    <row r="182" spans="1:6" ht="12.75">
      <c r="A182" s="61"/>
      <c r="B182" s="23"/>
      <c r="C182" s="36" t="s">
        <v>221</v>
      </c>
      <c r="D182" s="25"/>
      <c r="E182" s="22"/>
      <c r="F182" s="22"/>
    </row>
    <row r="183" spans="1:6" ht="12.75">
      <c r="A183" s="61"/>
      <c r="B183" s="23"/>
      <c r="C183" s="36" t="s">
        <v>222</v>
      </c>
      <c r="D183" s="25"/>
      <c r="E183" s="22"/>
      <c r="F183" s="22"/>
    </row>
    <row r="184" spans="1:6" ht="12.75">
      <c r="A184" s="61"/>
      <c r="B184" s="23"/>
      <c r="C184" s="32" t="s">
        <v>103</v>
      </c>
      <c r="D184" s="25"/>
      <c r="E184" s="22"/>
      <c r="F184" s="22"/>
    </row>
    <row r="186" spans="1:6" ht="12.75">
      <c r="A186" s="61">
        <v>5</v>
      </c>
      <c r="B186" s="52" t="s">
        <v>104</v>
      </c>
      <c r="C186" s="30" t="s">
        <v>105</v>
      </c>
      <c r="D186" s="22"/>
      <c r="E186" s="22"/>
      <c r="F186" s="22"/>
    </row>
    <row r="187" spans="1:6" ht="12.75">
      <c r="A187" s="61"/>
      <c r="B187" s="23"/>
      <c r="C187" s="22"/>
      <c r="D187" s="22"/>
      <c r="E187" s="22"/>
      <c r="F187" s="22"/>
    </row>
    <row r="188" spans="1:6" ht="12.75">
      <c r="A188" s="61"/>
      <c r="B188" s="23"/>
      <c r="C188" s="26" t="s">
        <v>102</v>
      </c>
      <c r="D188" s="22"/>
      <c r="E188" s="22"/>
      <c r="F188" s="22"/>
    </row>
    <row r="189" spans="1:6" ht="12.75">
      <c r="A189" s="61"/>
      <c r="B189" s="23"/>
      <c r="C189" s="32" t="s">
        <v>106</v>
      </c>
      <c r="D189" s="22"/>
      <c r="E189" s="22"/>
      <c r="F189" s="22"/>
    </row>
    <row r="190" ht="12.75">
      <c r="B190" s="15"/>
    </row>
    <row r="191" spans="1:6" ht="12.75">
      <c r="A191" s="61">
        <v>6</v>
      </c>
      <c r="B191" s="52" t="s">
        <v>107</v>
      </c>
      <c r="C191" s="30" t="s">
        <v>108</v>
      </c>
      <c r="D191" s="25"/>
      <c r="E191" s="22"/>
      <c r="F191" s="22"/>
    </row>
    <row r="192" spans="1:6" ht="12.75">
      <c r="A192" s="61"/>
      <c r="B192" s="23"/>
      <c r="C192" s="22"/>
      <c r="D192" s="25"/>
      <c r="E192" s="22"/>
      <c r="F192" s="22"/>
    </row>
    <row r="193" spans="1:6" ht="12.75">
      <c r="A193" s="61"/>
      <c r="B193" s="23"/>
      <c r="C193" s="26" t="s">
        <v>102</v>
      </c>
      <c r="D193" s="25"/>
      <c r="E193" s="22"/>
      <c r="F193" s="22"/>
    </row>
    <row r="194" spans="1:6" ht="12.75">
      <c r="A194" s="61"/>
      <c r="B194" s="23"/>
      <c r="C194" s="34" t="s">
        <v>109</v>
      </c>
      <c r="D194" s="22"/>
      <c r="E194" s="22"/>
      <c r="F194" s="22"/>
    </row>
    <row r="195" spans="2:4" ht="12.75">
      <c r="B195" s="15"/>
      <c r="D195" s="15"/>
    </row>
    <row r="196" spans="1:6" ht="12.75">
      <c r="A196" s="61">
        <v>7</v>
      </c>
      <c r="B196" s="52" t="s">
        <v>110</v>
      </c>
      <c r="C196" s="30" t="s">
        <v>111</v>
      </c>
      <c r="D196" s="22"/>
      <c r="E196" s="22"/>
      <c r="F196" s="22"/>
    </row>
    <row r="197" spans="1:6" ht="12.75">
      <c r="A197" s="61"/>
      <c r="B197" s="23"/>
      <c r="C197" s="22"/>
      <c r="D197" s="22"/>
      <c r="E197" s="22"/>
      <c r="F197" s="22"/>
    </row>
    <row r="198" spans="1:6" ht="12.75">
      <c r="A198" s="61"/>
      <c r="B198" s="23"/>
      <c r="C198" s="26" t="s">
        <v>102</v>
      </c>
      <c r="D198" s="22"/>
      <c r="E198" s="22"/>
      <c r="F198" s="22"/>
    </row>
    <row r="199" spans="1:6" ht="12.75">
      <c r="A199" s="61"/>
      <c r="B199" s="23"/>
      <c r="C199" s="26" t="s">
        <v>112</v>
      </c>
      <c r="D199" s="22"/>
      <c r="E199" s="22"/>
      <c r="F199" s="22"/>
    </row>
    <row r="200" ht="24.75" customHeight="1">
      <c r="B200" s="58" t="s">
        <v>363</v>
      </c>
    </row>
    <row r="201" spans="1:6" ht="12.75">
      <c r="A201" s="61">
        <v>1</v>
      </c>
      <c r="B201" s="52" t="s">
        <v>197</v>
      </c>
      <c r="C201" s="31" t="s">
        <v>191</v>
      </c>
      <c r="D201" s="25"/>
      <c r="E201" s="22"/>
      <c r="F201" s="22"/>
    </row>
    <row r="202" spans="1:6" ht="12.75">
      <c r="A202" s="61"/>
      <c r="B202" s="37"/>
      <c r="C202" s="31"/>
      <c r="D202" s="25"/>
      <c r="E202" s="22"/>
      <c r="F202" s="22"/>
    </row>
    <row r="203" spans="1:6" ht="63.75">
      <c r="A203" s="61"/>
      <c r="B203" s="22"/>
      <c r="C203" s="38" t="s">
        <v>229</v>
      </c>
      <c r="D203" s="22"/>
      <c r="E203" s="22"/>
      <c r="F203" s="22"/>
    </row>
    <row r="204" spans="2:4" ht="13.5" customHeight="1">
      <c r="B204" s="15"/>
      <c r="D204" s="15"/>
    </row>
    <row r="205" spans="1:6" ht="14.25" customHeight="1">
      <c r="A205" s="61">
        <v>2</v>
      </c>
      <c r="B205" s="52" t="s">
        <v>192</v>
      </c>
      <c r="C205" s="39" t="s">
        <v>193</v>
      </c>
      <c r="D205" s="22"/>
      <c r="E205" s="22"/>
      <c r="F205" s="22"/>
    </row>
    <row r="206" spans="1:6" ht="12.75">
      <c r="A206" s="61"/>
      <c r="B206" s="22"/>
      <c r="C206" s="22"/>
      <c r="D206" s="22"/>
      <c r="E206" s="22"/>
      <c r="F206" s="22"/>
    </row>
    <row r="207" spans="1:6" ht="12.75">
      <c r="A207" s="61"/>
      <c r="B207" s="22"/>
      <c r="C207" s="37" t="s">
        <v>259</v>
      </c>
      <c r="D207" s="22"/>
      <c r="E207" s="22"/>
      <c r="F207" s="22"/>
    </row>
    <row r="208" spans="1:6" ht="12.75">
      <c r="A208" s="61"/>
      <c r="B208" s="22"/>
      <c r="C208" s="37" t="s">
        <v>258</v>
      </c>
      <c r="D208" s="22"/>
      <c r="E208" s="22"/>
      <c r="F208" s="22"/>
    </row>
    <row r="209" spans="1:6" ht="12.75">
      <c r="A209" s="61"/>
      <c r="B209" s="22"/>
      <c r="C209" s="32" t="s">
        <v>256</v>
      </c>
      <c r="D209" s="22"/>
      <c r="E209" s="22"/>
      <c r="F209" s="22"/>
    </row>
    <row r="210" spans="1:6" ht="12.75">
      <c r="A210" s="61"/>
      <c r="B210" s="22"/>
      <c r="C210" s="37" t="s">
        <v>257</v>
      </c>
      <c r="D210" s="22"/>
      <c r="E210" s="22"/>
      <c r="F210" s="22"/>
    </row>
    <row r="211" spans="1:6" ht="12.75">
      <c r="A211" s="61"/>
      <c r="B211" s="22"/>
      <c r="C211" s="32" t="s">
        <v>260</v>
      </c>
      <c r="D211" s="22"/>
      <c r="E211" s="22"/>
      <c r="F211" s="22"/>
    </row>
    <row r="212" spans="1:6" ht="11.25" customHeight="1">
      <c r="A212" s="61"/>
      <c r="B212" s="23"/>
      <c r="C212" s="38" t="s">
        <v>261</v>
      </c>
      <c r="D212" s="25"/>
      <c r="E212" s="22"/>
      <c r="F212" s="22"/>
    </row>
    <row r="214" spans="1:6" ht="12.75">
      <c r="A214" s="61">
        <v>3</v>
      </c>
      <c r="B214" s="52" t="s">
        <v>230</v>
      </c>
      <c r="C214" s="31" t="s">
        <v>231</v>
      </c>
      <c r="D214" s="25"/>
      <c r="E214" s="22"/>
      <c r="F214" s="22"/>
    </row>
    <row r="215" spans="1:6" ht="12.75">
      <c r="A215" s="61"/>
      <c r="B215" s="22"/>
      <c r="C215" s="22"/>
      <c r="D215" s="25"/>
      <c r="E215" s="22"/>
      <c r="F215" s="22"/>
    </row>
    <row r="216" spans="1:6" ht="12.75">
      <c r="A216" s="61"/>
      <c r="B216" s="22"/>
      <c r="C216" s="37" t="s">
        <v>263</v>
      </c>
      <c r="D216" s="25"/>
      <c r="E216" s="22"/>
      <c r="F216" s="22"/>
    </row>
    <row r="217" spans="1:6" ht="12.75">
      <c r="A217" s="61"/>
      <c r="B217" s="22"/>
      <c r="C217" s="32" t="s">
        <v>264</v>
      </c>
      <c r="D217" s="25"/>
      <c r="E217" s="22"/>
      <c r="F217" s="22"/>
    </row>
    <row r="218" spans="2:3" ht="15" customHeight="1">
      <c r="B218" s="15"/>
      <c r="C218" s="21" t="s">
        <v>262</v>
      </c>
    </row>
    <row r="219" spans="1:6" ht="12.75">
      <c r="A219" s="61">
        <v>4</v>
      </c>
      <c r="B219" s="36" t="s">
        <v>279</v>
      </c>
      <c r="C219" s="40" t="s">
        <v>278</v>
      </c>
      <c r="D219" s="25"/>
      <c r="E219" s="22"/>
      <c r="F219" s="22"/>
    </row>
    <row r="220" spans="1:6" ht="12.75">
      <c r="A220" s="61"/>
      <c r="B220" s="22"/>
      <c r="C220" s="22"/>
      <c r="D220" s="25"/>
      <c r="E220" s="22"/>
      <c r="F220" s="22"/>
    </row>
    <row r="221" spans="1:6" ht="12.75">
      <c r="A221" s="61"/>
      <c r="B221" s="22"/>
      <c r="C221" s="32" t="s">
        <v>280</v>
      </c>
      <c r="D221" s="25"/>
      <c r="E221" s="22"/>
      <c r="F221" s="22"/>
    </row>
    <row r="222" spans="1:6" ht="12.75">
      <c r="A222" s="61"/>
      <c r="B222" s="22"/>
      <c r="C222" s="32" t="s">
        <v>281</v>
      </c>
      <c r="D222" s="25"/>
      <c r="E222" s="22"/>
      <c r="F222" s="22"/>
    </row>
    <row r="223" spans="1:6" ht="12.75">
      <c r="A223" s="61"/>
      <c r="B223" s="22"/>
      <c r="C223" s="36" t="s">
        <v>282</v>
      </c>
      <c r="D223" s="41" t="s">
        <v>283</v>
      </c>
      <c r="E223" s="22"/>
      <c r="F223" s="22"/>
    </row>
    <row r="224" spans="1:6" ht="12.75">
      <c r="A224" s="61"/>
      <c r="B224" s="22"/>
      <c r="C224" s="42">
        <v>1</v>
      </c>
      <c r="D224" s="43" t="s">
        <v>25</v>
      </c>
      <c r="E224" s="22"/>
      <c r="F224" s="22"/>
    </row>
    <row r="225" spans="1:6" ht="12.75">
      <c r="A225" s="61"/>
      <c r="B225" s="22"/>
      <c r="C225" s="42">
        <v>2</v>
      </c>
      <c r="D225" s="43" t="s">
        <v>284</v>
      </c>
      <c r="E225" s="22"/>
      <c r="F225" s="22"/>
    </row>
    <row r="226" spans="1:6" ht="12.75">
      <c r="A226" s="61"/>
      <c r="B226" s="22"/>
      <c r="C226" s="42">
        <v>3</v>
      </c>
      <c r="D226" s="43" t="s">
        <v>285</v>
      </c>
      <c r="E226" s="22"/>
      <c r="F226" s="22"/>
    </row>
    <row r="227" spans="1:6" ht="12.75">
      <c r="A227" s="61"/>
      <c r="B227" s="22"/>
      <c r="C227" s="42">
        <v>4</v>
      </c>
      <c r="D227" s="43" t="s">
        <v>153</v>
      </c>
      <c r="E227" s="22"/>
      <c r="F227" s="22"/>
    </row>
    <row r="228" spans="1:6" ht="12.75">
      <c r="A228" s="61"/>
      <c r="B228" s="22"/>
      <c r="C228" s="42">
        <v>5</v>
      </c>
      <c r="D228" s="43" t="s">
        <v>149</v>
      </c>
      <c r="E228" s="22"/>
      <c r="F228" s="22"/>
    </row>
    <row r="229" spans="1:6" ht="12.75">
      <c r="A229" s="61"/>
      <c r="B229" s="22"/>
      <c r="C229" s="42">
        <v>6</v>
      </c>
      <c r="D229" s="43" t="s">
        <v>2</v>
      </c>
      <c r="E229" s="22"/>
      <c r="F229" s="22"/>
    </row>
    <row r="230" spans="1:6" ht="12.75">
      <c r="A230" s="61"/>
      <c r="B230" s="22"/>
      <c r="C230" s="42">
        <v>7</v>
      </c>
      <c r="D230" s="43" t="s">
        <v>286</v>
      </c>
      <c r="E230" s="22"/>
      <c r="F230" s="22"/>
    </row>
    <row r="231" spans="1:6" ht="12.75">
      <c r="A231" s="61"/>
      <c r="B231" s="22"/>
      <c r="C231" s="42">
        <v>8</v>
      </c>
      <c r="D231" s="43" t="s">
        <v>287</v>
      </c>
      <c r="E231" s="22"/>
      <c r="F231" s="22"/>
    </row>
    <row r="232" spans="1:6" ht="12.75">
      <c r="A232" s="61"/>
      <c r="B232" s="22"/>
      <c r="C232" s="42">
        <v>9</v>
      </c>
      <c r="D232" s="43" t="s">
        <v>7</v>
      </c>
      <c r="E232" s="22"/>
      <c r="F232" s="22"/>
    </row>
    <row r="233" spans="1:6" ht="12.75">
      <c r="A233" s="61"/>
      <c r="B233" s="22"/>
      <c r="C233" s="42">
        <v>10</v>
      </c>
      <c r="D233" s="43" t="s">
        <v>288</v>
      </c>
      <c r="E233" s="22"/>
      <c r="F233" s="22"/>
    </row>
    <row r="234" spans="1:6" ht="12.75">
      <c r="A234" s="61"/>
      <c r="B234" s="22"/>
      <c r="C234" s="42">
        <v>11</v>
      </c>
      <c r="D234" s="43" t="s">
        <v>289</v>
      </c>
      <c r="E234" s="22"/>
      <c r="F234" s="22"/>
    </row>
    <row r="235" spans="1:6" ht="12.75">
      <c r="A235" s="61"/>
      <c r="B235" s="22"/>
      <c r="C235" s="36" t="s">
        <v>290</v>
      </c>
      <c r="D235" s="25"/>
      <c r="E235" s="22"/>
      <c r="F235" s="22"/>
    </row>
    <row r="236" ht="12.75">
      <c r="B236" s="15"/>
    </row>
    <row r="237" ht="12.75">
      <c r="B237" s="15"/>
    </row>
    <row r="238" ht="12.75">
      <c r="B238" s="15"/>
    </row>
    <row r="239" ht="12.75">
      <c r="B239" s="15"/>
    </row>
    <row r="240" ht="12.75">
      <c r="B240" s="15"/>
    </row>
    <row r="241" ht="12.75">
      <c r="B241" s="15"/>
    </row>
  </sheetData>
  <sheetProtection/>
  <hyperlinks>
    <hyperlink ref="B3" location="ZAD_Funkcje!A1" display="ILOCZYN"/>
    <hyperlink ref="B9" location="ZAD_Funkcje!B8" display="SUMA"/>
    <hyperlink ref="B16" location="ZAD_Funkcje!B16" display="ZAOKRĄGLANIE LICZB"/>
    <hyperlink ref="B24" location="ZAD_Funkcje!B27" display="OBCINANIE LICZB "/>
    <hyperlink ref="B31" location="ZAD_Funkcje!B38" display="PIERWIASTEK KWADRATOWY"/>
    <hyperlink ref="B37" location="ZAD_Funkcje!B48" display="GENEROWANIE LICZB"/>
    <hyperlink ref="B46" location="ZAD_Funkcje!B58" display="ŚREDNIA"/>
    <hyperlink ref="B52" location="ZAD_Funkcje!B66" display="ZLICZANIE LICZB NA LIŚCIE"/>
    <hyperlink ref="B58" location="ZAD_Funkcje!B73" display="WYBÓR LICZBY NAJMNIEJSZEJ"/>
    <hyperlink ref="B65" location="ZAD_Funkcje!B80" display="WYBÓR LICZBY NAJWIĘKSZEJ"/>
    <hyperlink ref="B75" location="ZAD_Funkcje!B88" display="FUNKCJA WARUNKOWA"/>
    <hyperlink ref="B82" location="ZAD_Funkcje!B98" display="FUNKCJA ILOCZYNU LOGICZNEGO"/>
    <hyperlink ref="B89" location="ZAD_Funkcje!B104" display="FUNKCJA SUMY LOGICZNEJ"/>
    <hyperlink ref="B97" location="ZAD_Funkcje!B110" display="FUNKCJA NEGACJI"/>
    <hyperlink ref="B118" location="ZAD_Funkcje!B116" display="FUNKCJA ODWRACANIA"/>
    <hyperlink ref="B106" location="ZAD_Funkcje!B119" display="FUNKCJA LICZĄCA WIERSZE"/>
    <hyperlink ref="B112" location="ZAD_Funkcje!B122" display="FUNKCJA LICZĄCA KOLUMNY"/>
    <hyperlink ref="B128" location="ZAD_Funkcje!B126" display="FUNKCJA LICZĄCA ILOŚĆ ZNAKÓW"/>
    <hyperlink ref="B133" location="ZAD_Funkcje!B131" display="FUNKCJA PORÓWNYWANIA TEKSTÓW"/>
    <hyperlink ref="B140" location="ZAD_Funkcje!B139" display="FUNKCJA POWTARZANIA"/>
    <hyperlink ref="B145" location="ZAD_Funkcje!B143" display="FUNKCJA ZAMIANY LITER"/>
    <hyperlink ref="B150" location="ZAD_Funkcje!B148" display="FUNKCJA ZAMIANY LITER"/>
    <hyperlink ref="B155" location="ZAD_Funkcje!B153" display="FUNKCJA ZMIANY PIERWSZEJ LITERY"/>
    <hyperlink ref="B171" location="ZAD_Funkcje!B158" display="LICZBA DNI"/>
    <hyperlink ref="B163" location="ZAD_Funkcje!B165" display="FUNKCJA  AKTUALNEJ DATY"/>
    <hyperlink ref="B168" location="ZAD_Funkcje!B168" display="FUNKCJA DATY"/>
    <hyperlink ref="B178" location="ZAD_Funkcje!B171" display="FUNKCJA NNUMERU DNIA TYGODNIA"/>
    <hyperlink ref="B186" location="ZAD_Funkcje!B174" display="FUNKCJA ROKU"/>
    <hyperlink ref="B191" location="ZAD_Funkcje!B177" display="FUNKCJA MIESIĄCA"/>
    <hyperlink ref="B196" location="ZAD_Funkcje!B180" display="FUNKCJA DNIA"/>
    <hyperlink ref="B201" location="ZAD_Funkcje!B194" display="Zliczenie liczb"/>
    <hyperlink ref="B205" location="ZAD_Funkcje!B198" display="Sumowanie komórek"/>
    <hyperlink ref="B214" location="ZAD_Funkcje!B202" display="ŁĄCZENIE TEKSTÓW"/>
  </hyperlinks>
  <printOptions gridLines="1"/>
  <pageMargins left="0.75" right="0.75" top="1" bottom="1" header="0.5" footer="0.5"/>
  <pageSetup horizontalDpi="240" verticalDpi="240" orientation="portrait" paperSize="9" r:id="rId3"/>
  <headerFooter alignWithMargins="0">
    <oddHeader>&amp;C&amp;F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7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8.625" style="76" customWidth="1"/>
    <col min="2" max="2" width="38.75390625" style="4" customWidth="1"/>
    <col min="3" max="3" width="14.875" style="2" customWidth="1"/>
    <col min="4" max="4" width="15.75390625" style="2" customWidth="1"/>
    <col min="5" max="5" width="10.25390625" style="2" customWidth="1"/>
    <col min="6" max="6" width="10.00390625" style="2" customWidth="1"/>
    <col min="7" max="7" width="10.625" style="2" customWidth="1"/>
    <col min="8" max="9" width="15.625" style="2" customWidth="1"/>
    <col min="10" max="10" width="21.125" style="2" customWidth="1"/>
    <col min="11" max="17" width="15.625" style="2" customWidth="1"/>
    <col min="18" max="16384" width="9.125" style="2" customWidth="1"/>
  </cols>
  <sheetData>
    <row r="1" spans="1:2" ht="16.5" thickBot="1">
      <c r="A1" s="75" t="s">
        <v>382</v>
      </c>
      <c r="B1" s="51" t="s">
        <v>2</v>
      </c>
    </row>
    <row r="2" spans="1:10" ht="13.5" thickBot="1">
      <c r="A2" s="76" t="str">
        <f>IF(C3="","?",IF(C3=PRODUCT(3,25,128),"dobrze","Żle"))</f>
        <v>?</v>
      </c>
      <c r="B2" s="4" t="s">
        <v>113</v>
      </c>
      <c r="D2" s="80">
        <v>5</v>
      </c>
      <c r="E2" s="80">
        <v>23</v>
      </c>
      <c r="F2" s="80">
        <v>54</v>
      </c>
      <c r="J2" s="46"/>
    </row>
    <row r="3" spans="2:6" ht="13.5" thickBot="1">
      <c r="B3" s="4" t="s">
        <v>114</v>
      </c>
      <c r="C3" s="80"/>
      <c r="D3" s="81">
        <v>6</v>
      </c>
      <c r="E3" s="81">
        <v>24</v>
      </c>
      <c r="F3" s="81">
        <v>43</v>
      </c>
    </row>
    <row r="4" spans="1:10" ht="13.5" thickBot="1">
      <c r="A4" s="76" t="str">
        <f>IF(C4="","?",IF(C4=PRODUCT(D2,E3,F2),"dobrze","Żle"))</f>
        <v>?</v>
      </c>
      <c r="B4" s="4" t="s">
        <v>115</v>
      </c>
      <c r="C4" s="81"/>
      <c r="D4"/>
      <c r="E4"/>
      <c r="F4"/>
      <c r="J4" s="46"/>
    </row>
    <row r="5" spans="2:6" ht="13.5" thickBot="1">
      <c r="B5" s="5" t="s">
        <v>116</v>
      </c>
      <c r="C5" s="81"/>
      <c r="D5"/>
      <c r="E5"/>
      <c r="F5"/>
    </row>
    <row r="6" spans="1:10" ht="12.75">
      <c r="A6" s="76" t="str">
        <f>IF(C5="","?",IF(C5=PRODUCT(D2:F3),"dobrze","Żle"))</f>
        <v>?</v>
      </c>
      <c r="B6" s="4" t="s">
        <v>117</v>
      </c>
      <c r="J6" s="46"/>
    </row>
    <row r="7" ht="12.75">
      <c r="B7" s="4" t="s">
        <v>240</v>
      </c>
    </row>
    <row r="8" spans="1:2" ht="15.75">
      <c r="A8" s="75" t="s">
        <v>383</v>
      </c>
      <c r="B8" s="51" t="s">
        <v>7</v>
      </c>
    </row>
    <row r="9" spans="1:10" ht="13.5" thickBot="1">
      <c r="A9" s="76" t="str">
        <f>IF(C10="","?",IF(C10=SUM(3,25,128),"dobrze","Żle"))</f>
        <v>?</v>
      </c>
      <c r="B9" s="5" t="s">
        <v>118</v>
      </c>
      <c r="C9" s="82"/>
      <c r="D9" s="82"/>
      <c r="E9" s="82"/>
      <c r="F9" s="82"/>
      <c r="G9" s="82"/>
      <c r="J9" s="46"/>
    </row>
    <row r="10" spans="2:17" ht="13.5" thickBot="1">
      <c r="B10" s="5" t="s">
        <v>119</v>
      </c>
      <c r="C10" s="83"/>
      <c r="D10" s="80">
        <v>5</v>
      </c>
      <c r="E10" s="80">
        <v>23</v>
      </c>
      <c r="F10" s="80">
        <v>54</v>
      </c>
      <c r="G10" s="83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3.5" thickBot="1">
      <c r="A11" s="76" t="str">
        <f>IF(G10="","?",IF(G10=SUM(D10,E10,F11),"dobrze","Żle"))</f>
        <v>?</v>
      </c>
      <c r="B11" s="4" t="s">
        <v>120</v>
      </c>
      <c r="C11" s="82"/>
      <c r="D11" s="81">
        <v>6</v>
      </c>
      <c r="E11" s="81">
        <v>24</v>
      </c>
      <c r="F11" s="81">
        <v>43</v>
      </c>
      <c r="G11" s="83"/>
      <c r="H11" s="10"/>
      <c r="I11" s="10"/>
      <c r="J11" s="47"/>
      <c r="K11" s="10"/>
      <c r="L11" s="10"/>
      <c r="M11" s="10"/>
      <c r="N11" s="10"/>
      <c r="O11" s="10"/>
      <c r="P11" s="10"/>
      <c r="Q11" s="10"/>
    </row>
    <row r="12" spans="2:17" ht="12.75">
      <c r="B12" s="5" t="s">
        <v>121</v>
      </c>
      <c r="C12" s="82"/>
      <c r="D12" s="82"/>
      <c r="E12" s="82"/>
      <c r="F12" s="82"/>
      <c r="G12" s="84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0" ht="12.75">
      <c r="A13" s="76" t="str">
        <f>IF(G11="","?",IF(G11=SUM(D10:F11),"dobrze","Żle"))</f>
        <v>?</v>
      </c>
      <c r="B13" s="4" t="s">
        <v>122</v>
      </c>
      <c r="J13" s="46"/>
    </row>
    <row r="14" ht="12.75">
      <c r="B14" s="4" t="s">
        <v>241</v>
      </c>
    </row>
    <row r="15" ht="12.75">
      <c r="F15" s="11"/>
    </row>
    <row r="16" spans="1:2" ht="15.75">
      <c r="A16" s="75" t="s">
        <v>384</v>
      </c>
      <c r="B16" s="51" t="s">
        <v>295</v>
      </c>
    </row>
    <row r="17" spans="1:3" ht="12.75">
      <c r="A17" s="77" t="str">
        <f>IF(C21="","?",IF(C21=ROUND(12.45637,3),"dobrze","Żle"))</f>
        <v>?</v>
      </c>
      <c r="B17" s="5" t="s">
        <v>123</v>
      </c>
      <c r="C17"/>
    </row>
    <row r="18" spans="1:4" ht="13.5" thickBot="1">
      <c r="A18" s="78"/>
      <c r="B18" s="4" t="s">
        <v>124</v>
      </c>
      <c r="C18" s="85"/>
      <c r="D18" s="82"/>
    </row>
    <row r="19" spans="1:5" ht="13.5" thickBot="1">
      <c r="A19" s="76" t="str">
        <f>IF(D19="","?",IF(D19=ROUND(C19,2),"dobrze","Żle"))</f>
        <v>?</v>
      </c>
      <c r="B19" s="5" t="s">
        <v>125</v>
      </c>
      <c r="C19" s="83">
        <v>12.3443</v>
      </c>
      <c r="D19" s="83"/>
      <c r="E19" s="10"/>
    </row>
    <row r="20" spans="2:5" ht="13.5" thickBot="1">
      <c r="B20" s="4" t="s">
        <v>126</v>
      </c>
      <c r="C20" s="83">
        <v>2.47654</v>
      </c>
      <c r="D20" s="83"/>
      <c r="E20" s="10"/>
    </row>
    <row r="21" spans="1:5" ht="13.5" thickBot="1">
      <c r="A21" s="76" t="str">
        <f>IF(D20="","?",IF(D20=ROUND(C20,0),"dobrze","Żle"))</f>
        <v>?</v>
      </c>
      <c r="B21" s="5" t="s">
        <v>127</v>
      </c>
      <c r="C21" s="86"/>
      <c r="D21" s="87"/>
      <c r="E21" s="10"/>
    </row>
    <row r="22" spans="2:4" ht="13.5" thickBot="1">
      <c r="B22" s="4" t="s">
        <v>242</v>
      </c>
      <c r="C22" s="88"/>
      <c r="D22" s="87"/>
    </row>
    <row r="23" spans="1:4" ht="13.5" thickBot="1">
      <c r="A23" s="76" t="str">
        <f>IF(D21="","?",IF(D21=ROUND(PRODUCT(C19:C20),0),"dobrze","Żle"))</f>
        <v>?</v>
      </c>
      <c r="B23" s="5" t="s">
        <v>128</v>
      </c>
      <c r="C23" s="89"/>
      <c r="D23" s="82"/>
    </row>
    <row r="24" spans="1:2" ht="12.75">
      <c r="A24" s="76" t="str">
        <f>IF(D22="","?",IF(D22=ROUND(SUM(C19:C20),0),"dobrze","Żle"))</f>
        <v>?</v>
      </c>
      <c r="B24" s="4" t="s">
        <v>129</v>
      </c>
    </row>
    <row r="25" ht="12.75">
      <c r="B25" s="4" t="s">
        <v>130</v>
      </c>
    </row>
    <row r="27" spans="1:2" ht="16.5" thickBot="1">
      <c r="A27" s="75" t="s">
        <v>385</v>
      </c>
      <c r="B27" s="51" t="s">
        <v>296</v>
      </c>
    </row>
    <row r="28" spans="1:4" ht="13.5" thickBot="1">
      <c r="A28" s="76" t="str">
        <f>IF(C30="","?",IF(C30=TRUNC(12.45637,3),"dobrze","Żle"))</f>
        <v>?</v>
      </c>
      <c r="B28" s="5" t="s">
        <v>131</v>
      </c>
      <c r="C28" s="83">
        <v>12.3443</v>
      </c>
      <c r="D28" s="83"/>
    </row>
    <row r="29" spans="2:4" ht="13.5" thickBot="1">
      <c r="B29" s="5" t="s">
        <v>132</v>
      </c>
      <c r="C29" s="83">
        <v>2.47654</v>
      </c>
      <c r="D29" s="83"/>
    </row>
    <row r="30" spans="1:5" ht="13.5" thickBot="1">
      <c r="A30" s="76" t="str">
        <f>IF(D28="","?",IF(D28=TRUNC(C28,2),"dobrze","Żle"))</f>
        <v>?</v>
      </c>
      <c r="B30" s="5" t="s">
        <v>133</v>
      </c>
      <c r="C30" s="83"/>
      <c r="D30" s="84"/>
      <c r="E30" s="10"/>
    </row>
    <row r="31" spans="2:5" ht="13.5" thickBot="1">
      <c r="B31" s="4" t="s">
        <v>134</v>
      </c>
      <c r="C31" s="83"/>
      <c r="D31" s="82"/>
      <c r="E31" s="10"/>
    </row>
    <row r="32" spans="1:5" ht="13.5" thickBot="1">
      <c r="A32" s="76" t="str">
        <f>IF(D29="","?",IF(D29=TRUNC(C29,0),"dobrze","Żle"))</f>
        <v>?</v>
      </c>
      <c r="B32" s="5" t="s">
        <v>135</v>
      </c>
      <c r="C32" s="83"/>
      <c r="D32" s="82"/>
      <c r="E32" s="10"/>
    </row>
    <row r="33" spans="2:4" ht="12.75">
      <c r="B33" s="4" t="s">
        <v>136</v>
      </c>
      <c r="C33"/>
      <c r="D33"/>
    </row>
    <row r="34" spans="1:4" ht="12.75">
      <c r="A34" s="76" t="str">
        <f>IF(C31="","?",IF(C31=TRUNC(PRODUCT(C28:C29),0),"dobrze","Żle"))</f>
        <v>?</v>
      </c>
      <c r="B34" s="5" t="s">
        <v>137</v>
      </c>
      <c r="C34"/>
      <c r="D34"/>
    </row>
    <row r="35" ht="12.75">
      <c r="B35" s="8" t="s">
        <v>130</v>
      </c>
    </row>
    <row r="36" spans="1:2" ht="12.75">
      <c r="A36" s="76" t="str">
        <f>IF(C32="","?",IF(C32=TRUNC(SUM(C28:C29),0),"dobrze","Żle"))</f>
        <v>?</v>
      </c>
      <c r="B36" s="4" t="s">
        <v>254</v>
      </c>
    </row>
    <row r="37" spans="2:17" ht="12.75">
      <c r="B37" s="4" t="s">
        <v>130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2" ht="16.5" thickBot="1">
      <c r="A38" s="75" t="s">
        <v>386</v>
      </c>
      <c r="B38" s="51" t="s">
        <v>297</v>
      </c>
    </row>
    <row r="39" spans="1:6" ht="13.5" thickBot="1">
      <c r="A39" s="76" t="str">
        <f>IF(C41="","?",IF(C41=SQRT(144),"dobrze","Żle"))</f>
        <v>?</v>
      </c>
      <c r="B39" s="4" t="s">
        <v>138</v>
      </c>
      <c r="C39" s="82"/>
      <c r="D39" s="90">
        <v>4</v>
      </c>
      <c r="E39" s="90">
        <v>5</v>
      </c>
      <c r="F39" s="90">
        <v>4</v>
      </c>
    </row>
    <row r="40" spans="2:6" ht="13.5" thickBot="1">
      <c r="B40" s="4" t="s">
        <v>139</v>
      </c>
      <c r="C40" s="91"/>
      <c r="D40" s="88">
        <v>2</v>
      </c>
      <c r="E40" s="88">
        <v>16</v>
      </c>
      <c r="F40" s="88">
        <v>12</v>
      </c>
    </row>
    <row r="41" spans="1:6" ht="13.5" thickBot="1">
      <c r="A41" s="76" t="str">
        <f>IF(C40="","?",IF(C40=SQRT(E40),"dobrze","Żle"))</f>
        <v>?</v>
      </c>
      <c r="B41" s="4" t="s">
        <v>140</v>
      </c>
      <c r="C41" s="91"/>
      <c r="D41" s="89">
        <v>19</v>
      </c>
      <c r="E41" s="89">
        <v>15</v>
      </c>
      <c r="F41" s="89">
        <v>27</v>
      </c>
    </row>
    <row r="42" spans="2:6" ht="13.5" thickBot="1">
      <c r="B42" s="4" t="s">
        <v>141</v>
      </c>
      <c r="C42" s="83"/>
      <c r="D42" s="83"/>
      <c r="E42" s="83"/>
      <c r="F42" s="83"/>
    </row>
    <row r="43" spans="1:6" ht="12.75">
      <c r="A43" s="76" t="str">
        <f>IF(AND(D42="",E42="",F42=""),"?",IF(AND(D42=SQRT(SUM(D39:D41)),E42=SQRT(SUM(E39:E41)),F42=SQRT(PRODUCT(F39:F41))),"dobrze","Żle"))</f>
        <v>?</v>
      </c>
      <c r="B43" s="4" t="s">
        <v>142</v>
      </c>
      <c r="D43" s="10"/>
      <c r="E43" s="10"/>
      <c r="F43" s="10"/>
    </row>
    <row r="44" spans="2:6" ht="12.75">
      <c r="B44" s="4" t="s">
        <v>243</v>
      </c>
      <c r="D44" s="10"/>
      <c r="E44" s="10"/>
      <c r="F44" s="10"/>
    </row>
    <row r="45" ht="12.75">
      <c r="B45" s="8" t="s">
        <v>244</v>
      </c>
    </row>
    <row r="46" spans="1:4" ht="12.75">
      <c r="A46" s="76" t="str">
        <f>IF(C42="","?",IF(C42=F41^(1/3),"dobrze","Żle"))</f>
        <v>?</v>
      </c>
      <c r="B46" s="4" t="s">
        <v>272</v>
      </c>
      <c r="D46"/>
    </row>
    <row r="47" spans="2:4" ht="12.75">
      <c r="B47" s="4" t="s">
        <v>273</v>
      </c>
      <c r="D47"/>
    </row>
    <row r="48" spans="1:3" ht="16.5" thickBot="1">
      <c r="A48" s="75" t="s">
        <v>391</v>
      </c>
      <c r="B48" s="51" t="s">
        <v>298</v>
      </c>
      <c r="C48" s="12"/>
    </row>
    <row r="49" spans="1:5" ht="12.75">
      <c r="A49" s="76" t="str">
        <f>IF(OR(C49="",C50="",C51="",C52=""),"?",IF(AND(C49&gt;=0,C49&lt;1,C50&gt;=0,C50&lt;1,C51&gt;=0,C51&lt;1,C52&gt;=0,C52&lt;1),"dobrze","Żle"))</f>
        <v>?</v>
      </c>
      <c r="B49" s="4" t="s">
        <v>143</v>
      </c>
      <c r="C49" s="92"/>
      <c r="D49" s="90"/>
      <c r="E49" s="93"/>
    </row>
    <row r="50" spans="2:5" ht="12.75">
      <c r="B50" s="4" t="s">
        <v>144</v>
      </c>
      <c r="C50" s="92"/>
      <c r="D50" s="88"/>
      <c r="E50" s="94"/>
    </row>
    <row r="51" spans="1:5" ht="12.75">
      <c r="A51" s="76" t="str">
        <f>IF(C53="","?",IF(C53=PRODUCT(C49:C52),"dobrze","Żle"))</f>
        <v>?</v>
      </c>
      <c r="B51" s="5" t="s">
        <v>145</v>
      </c>
      <c r="C51" s="92"/>
      <c r="D51" s="88"/>
      <c r="E51" s="94"/>
    </row>
    <row r="52" spans="1:5" ht="13.5" thickBot="1">
      <c r="A52" s="76" t="str">
        <f>IF(C54="","?",IF(C54=SUM(C49:C52),"dobrze","Żle"))</f>
        <v>?</v>
      </c>
      <c r="B52" s="1" t="s">
        <v>146</v>
      </c>
      <c r="C52" s="92"/>
      <c r="D52" s="88"/>
      <c r="E52" s="94"/>
    </row>
    <row r="53" spans="1:5" ht="13.5" thickBot="1">
      <c r="A53" s="76" t="str">
        <f>IF(OR(E49="",E50="",E51="",E52="",E53=""),"?",IF(AND(E49&gt;=10,E49&lt;100,E50&gt;=10,E50&lt;100,E51&gt;=10,E51&lt;100,E52&gt;=10,E52&lt;100,E53&gt;=10,E53&lt;100),"dobrze","Żle"))</f>
        <v>?</v>
      </c>
      <c r="B53" s="4" t="s">
        <v>147</v>
      </c>
      <c r="C53" s="91"/>
      <c r="D53" s="89"/>
      <c r="E53" s="95"/>
    </row>
    <row r="54" spans="2:5" ht="13.5" thickBot="1">
      <c r="B54" s="4" t="s">
        <v>245</v>
      </c>
      <c r="C54" s="83"/>
      <c r="D54" s="84"/>
      <c r="E54" s="83"/>
    </row>
    <row r="55" spans="1:2" ht="12.75">
      <c r="A55" s="76" t="str">
        <f>IF(E54="","?",IF(E54=SQRT(SUM(E49:E53)),"dobrze","Żle"))</f>
        <v>?</v>
      </c>
      <c r="B55" s="4" t="s">
        <v>246</v>
      </c>
    </row>
    <row r="56" spans="1:2" ht="12.75">
      <c r="A56" s="76" t="str">
        <f>IF(OR(D49="",D50="",D51="",D52="",D53=""),"?",IF(AND(D49&gt;=20,E49&lt;40,D50&gt;=20,D50&lt;40,D51&gt;=20,D51&lt;40,D52&gt;=20,D52&lt;40,D53&gt;=20,D53&lt;40),"dobrze","Żle"))</f>
        <v>?</v>
      </c>
      <c r="B56" s="4" t="s">
        <v>356</v>
      </c>
    </row>
    <row r="57" ht="13.5" thickBot="1">
      <c r="C57" s="10"/>
    </row>
    <row r="58" spans="1:6" ht="16.5" thickBot="1">
      <c r="A58" s="75" t="s">
        <v>392</v>
      </c>
      <c r="B58" s="51" t="s">
        <v>148</v>
      </c>
      <c r="C58" s="83">
        <v>20</v>
      </c>
      <c r="D58" s="83">
        <v>7</v>
      </c>
      <c r="E58" s="87">
        <v>45</v>
      </c>
      <c r="F58" s="83"/>
    </row>
    <row r="59" spans="1:6" ht="13.5" thickBot="1">
      <c r="A59" s="76" t="str">
        <f>IF(AND(C63="",D63="",E63="",F63="",F62="",F61="",F59="",F60="",F58=""),"?",IF(AND(C63=AVERAGE(C58:C62),D63=AVERAGE(D58:D62),E63=AVERAGE(E58:E62),F58=AVERAGE(C58:E58),F59=AVERAGE(C59:E59),F60=AVERAGE(C60:E60),F61=AVERAGE(C61:E61),F62=AVERAGE(C62:E62),F63=AVERAGE(C58:E62)),"dobrze","Żle"))</f>
        <v>?</v>
      </c>
      <c r="B59" s="4" t="s">
        <v>248</v>
      </c>
      <c r="C59" s="83">
        <v>40</v>
      </c>
      <c r="D59" s="83">
        <v>10</v>
      </c>
      <c r="E59" s="87">
        <v>41</v>
      </c>
      <c r="F59" s="83"/>
    </row>
    <row r="60" spans="2:6" ht="13.5" thickBot="1">
      <c r="B60" s="4" t="s">
        <v>249</v>
      </c>
      <c r="C60" s="83">
        <v>80</v>
      </c>
      <c r="D60" s="83">
        <v>13</v>
      </c>
      <c r="E60" s="87">
        <v>37</v>
      </c>
      <c r="F60" s="83"/>
    </row>
    <row r="61" spans="2:6" ht="13.5" thickBot="1">
      <c r="B61" s="4" t="s">
        <v>265</v>
      </c>
      <c r="C61" s="83">
        <v>160</v>
      </c>
      <c r="D61" s="83">
        <v>16</v>
      </c>
      <c r="E61" s="87">
        <v>33</v>
      </c>
      <c r="F61" s="83"/>
    </row>
    <row r="62" spans="2:6" ht="13.5" thickBot="1">
      <c r="B62" s="4" t="s">
        <v>247</v>
      </c>
      <c r="C62" s="89">
        <v>320</v>
      </c>
      <c r="D62" s="89">
        <v>19</v>
      </c>
      <c r="E62" s="89">
        <v>29</v>
      </c>
      <c r="F62" s="83"/>
    </row>
    <row r="63" spans="3:6" ht="13.5" thickBot="1">
      <c r="C63" s="96"/>
      <c r="D63" s="96"/>
      <c r="E63" s="96"/>
      <c r="F63" s="96"/>
    </row>
    <row r="64" spans="4:17" ht="12.75"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4:17" ht="13.5" thickBot="1"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6" ht="16.5" thickBot="1">
      <c r="A66" s="75" t="s">
        <v>401</v>
      </c>
      <c r="B66" s="51" t="s">
        <v>299</v>
      </c>
      <c r="C66" s="83">
        <v>222</v>
      </c>
      <c r="D66" s="83">
        <v>32</v>
      </c>
      <c r="E66" s="87">
        <v>34</v>
      </c>
      <c r="F66" s="83"/>
    </row>
    <row r="67" spans="1:6" ht="13.5" thickBot="1">
      <c r="A67" s="76" t="str">
        <f>IF(AND(C71="",D71="",E71="",F71="",F70="",F69="",F67="",F68="",F66=""),"?",IF(AND(C71=COUNTA(C66:C70),D71=COUNTA(D66:D70),E71=COUNTA(E66:E70),F66=COUNTA(C66:E66),F67=COUNTA(C67:E67),F68=COUNTA(C68:E68),F69=COUNTA(C69:E69),F70=COUNTA(C70:E70),F71=COUNTA(C66:E70)),"dobrze","Żle"))</f>
        <v>?</v>
      </c>
      <c r="B67" s="4" t="s">
        <v>250</v>
      </c>
      <c r="C67" s="83">
        <v>244</v>
      </c>
      <c r="D67" s="83">
        <v>29</v>
      </c>
      <c r="E67" s="87">
        <v>41</v>
      </c>
      <c r="F67" s="83"/>
    </row>
    <row r="68" spans="2:6" ht="13.5" thickBot="1">
      <c r="B68" s="5" t="s">
        <v>251</v>
      </c>
      <c r="C68" s="83">
        <v>266</v>
      </c>
      <c r="D68" s="83">
        <v>26</v>
      </c>
      <c r="E68" s="87">
        <v>48</v>
      </c>
      <c r="F68" s="83"/>
    </row>
    <row r="69" spans="2:6" ht="13.5" thickBot="1">
      <c r="B69" s="4" t="s">
        <v>252</v>
      </c>
      <c r="C69" s="83">
        <v>288</v>
      </c>
      <c r="D69" s="83">
        <v>23</v>
      </c>
      <c r="E69" s="87">
        <v>55</v>
      </c>
      <c r="F69" s="83"/>
    </row>
    <row r="70" spans="3:6" ht="13.5" thickBot="1">
      <c r="C70" s="83">
        <v>310</v>
      </c>
      <c r="D70" s="83">
        <v>20</v>
      </c>
      <c r="E70" s="87">
        <v>62</v>
      </c>
      <c r="F70" s="83"/>
    </row>
    <row r="71" spans="3:6" ht="13.5" thickBot="1">
      <c r="C71" s="83"/>
      <c r="D71" s="83"/>
      <c r="E71" s="83"/>
      <c r="F71" s="83"/>
    </row>
    <row r="72" spans="3:6" ht="12.75">
      <c r="C72" s="10"/>
      <c r="D72" s="10"/>
      <c r="E72" s="10"/>
      <c r="F72" s="10"/>
    </row>
    <row r="73" spans="1:5" ht="16.5" thickBot="1">
      <c r="A73" s="75" t="s">
        <v>402</v>
      </c>
      <c r="B73" s="51" t="s">
        <v>300</v>
      </c>
      <c r="C73" s="10"/>
      <c r="D73"/>
      <c r="E73"/>
    </row>
    <row r="74" spans="1:6" ht="12.75">
      <c r="A74" s="76" t="str">
        <f>IF(AND(D79="",E79="",F79=""),"?",IF(AND(D79=MIN(D74:D78),E79=MIN(E74:E78),F79=MIN(F74:F78)),"dobrze","Żle"))</f>
        <v>?</v>
      </c>
      <c r="B74" s="4" t="s">
        <v>150</v>
      </c>
      <c r="C74" s="82"/>
      <c r="D74" s="90">
        <v>45</v>
      </c>
      <c r="E74" s="97">
        <v>34</v>
      </c>
      <c r="F74" s="90">
        <v>4.1</v>
      </c>
    </row>
    <row r="75" spans="2:6" ht="12.75">
      <c r="B75" s="4" t="s">
        <v>253</v>
      </c>
      <c r="C75" s="82"/>
      <c r="D75" s="88">
        <v>32</v>
      </c>
      <c r="E75" s="84">
        <v>123</v>
      </c>
      <c r="F75" s="88">
        <v>0.5</v>
      </c>
    </row>
    <row r="76" spans="1:6" ht="13.5" thickBot="1">
      <c r="A76" s="76" t="str">
        <f>IF(C77="","?",IF(C77=MIN(23,12,1,-3),"dobrze","Żle"))</f>
        <v>?</v>
      </c>
      <c r="B76" s="4" t="s">
        <v>151</v>
      </c>
      <c r="C76" s="82"/>
      <c r="D76" s="88">
        <v>-3</v>
      </c>
      <c r="E76" s="84">
        <v>1</v>
      </c>
      <c r="F76" s="88">
        <v>3.4</v>
      </c>
    </row>
    <row r="77" spans="2:6" ht="13.5" thickBot="1">
      <c r="B77" s="4" t="s">
        <v>152</v>
      </c>
      <c r="C77" s="83"/>
      <c r="D77" s="88">
        <v>-34</v>
      </c>
      <c r="E77" s="84">
        <v>90</v>
      </c>
      <c r="F77" s="88">
        <v>1.1</v>
      </c>
    </row>
    <row r="78" spans="1:6" ht="13.5" thickBot="1">
      <c r="A78" s="76" t="str">
        <f>IF(C78="","?",IF(C78=MIN(D75,E76,F78,F74),"dobrze","Żle"))</f>
        <v>?</v>
      </c>
      <c r="B78" s="4" t="s">
        <v>275</v>
      </c>
      <c r="C78" s="83"/>
      <c r="D78" s="89">
        <v>-67</v>
      </c>
      <c r="E78" s="98">
        <v>12</v>
      </c>
      <c r="F78" s="89">
        <v>0.9</v>
      </c>
    </row>
    <row r="79" spans="2:6" ht="13.5" thickBot="1">
      <c r="B79" s="4" t="s">
        <v>274</v>
      </c>
      <c r="C79" s="82"/>
      <c r="D79" s="83"/>
      <c r="E79" s="83"/>
      <c r="F79" s="83"/>
    </row>
    <row r="80" spans="1:2" ht="16.5" thickBot="1">
      <c r="A80" s="75" t="s">
        <v>406</v>
      </c>
      <c r="B80" s="51" t="s">
        <v>301</v>
      </c>
    </row>
    <row r="81" spans="1:6" ht="12.75">
      <c r="A81" s="76" t="str">
        <f>IF(AND(D86="",E86="",F86=""),"?",IF(AND(D86=MAX(D81:D85),E86=MAX(E81:E85),F86=MAX(F81:F85)),"dobrze","Żle"))</f>
        <v>?</v>
      </c>
      <c r="B81" s="5" t="s">
        <v>154</v>
      </c>
      <c r="C81" s="82"/>
      <c r="D81" s="99">
        <v>45</v>
      </c>
      <c r="E81" s="90">
        <v>34</v>
      </c>
      <c r="F81" s="90">
        <v>4.1</v>
      </c>
    </row>
    <row r="82" spans="2:6" ht="12.75">
      <c r="B82" s="4" t="s">
        <v>253</v>
      </c>
      <c r="C82" s="82"/>
      <c r="D82" s="92">
        <v>32</v>
      </c>
      <c r="E82" s="88">
        <v>123</v>
      </c>
      <c r="F82" s="88">
        <v>12.3</v>
      </c>
    </row>
    <row r="83" spans="1:6" ht="13.5" thickBot="1">
      <c r="A83" s="76" t="str">
        <f>IF(C84="","?",IF(C84=MAX(23,12,1,-3),"dobrze","Żle"))</f>
        <v>?</v>
      </c>
      <c r="B83" s="5" t="s">
        <v>155</v>
      </c>
      <c r="C83" s="82"/>
      <c r="D83" s="92">
        <v>-3</v>
      </c>
      <c r="E83" s="88">
        <v>1</v>
      </c>
      <c r="F83" s="88">
        <v>1.5</v>
      </c>
    </row>
    <row r="84" spans="2:6" ht="13.5" thickBot="1">
      <c r="B84" s="4" t="s">
        <v>329</v>
      </c>
      <c r="C84" s="83"/>
      <c r="D84" s="92">
        <v>-34</v>
      </c>
      <c r="E84" s="88">
        <v>90</v>
      </c>
      <c r="F84" s="88">
        <v>0</v>
      </c>
    </row>
    <row r="85" spans="1:6" ht="13.5" thickBot="1">
      <c r="A85" s="76" t="str">
        <f>IF(C85="","?",IF(C85=MAX(D83,E81,F84,E84),"dobrze","Żle"))</f>
        <v>?</v>
      </c>
      <c r="B85" s="4" t="s">
        <v>276</v>
      </c>
      <c r="C85" s="83"/>
      <c r="D85" s="100">
        <v>-67</v>
      </c>
      <c r="E85" s="89">
        <v>12</v>
      </c>
      <c r="F85" s="89">
        <v>12.5</v>
      </c>
    </row>
    <row r="86" spans="2:6" ht="13.5" thickBot="1">
      <c r="B86" s="4" t="s">
        <v>277</v>
      </c>
      <c r="C86" s="82"/>
      <c r="D86" s="83"/>
      <c r="E86" s="83"/>
      <c r="F86" s="83"/>
    </row>
    <row r="87" spans="4:6" ht="12.75">
      <c r="D87" s="10"/>
      <c r="E87" s="10"/>
      <c r="F87" s="10"/>
    </row>
    <row r="88" spans="1:18" ht="16.5" thickBot="1">
      <c r="A88" s="75" t="s">
        <v>413</v>
      </c>
      <c r="B88" s="51" t="s">
        <v>302</v>
      </c>
      <c r="J88" s="10"/>
      <c r="K88" s="10"/>
      <c r="L88" s="10"/>
      <c r="M88" s="10"/>
      <c r="N88" s="10"/>
      <c r="O88" s="10"/>
      <c r="P88" s="10"/>
      <c r="Q88" s="10"/>
      <c r="R88" s="10"/>
    </row>
    <row r="89" spans="1:18" ht="13.5" thickBot="1">
      <c r="A89" s="76" t="str">
        <f>IF(OR(F90="",F91="",F92="",F93=""),"?",IF(AND(F90=AVERAGE(D90:E90),F91=AVERAGE(D91:E91),F92=AVERAGE(D92:E92),F93=AVERAGE(D93:E93)),"dobrze","Żle"))</f>
        <v>?</v>
      </c>
      <c r="B89" s="4" t="s">
        <v>159</v>
      </c>
      <c r="C89" s="80" t="s">
        <v>156</v>
      </c>
      <c r="D89" s="83" t="s">
        <v>157</v>
      </c>
      <c r="E89" s="87" t="s">
        <v>158</v>
      </c>
      <c r="F89" s="101" t="s">
        <v>148</v>
      </c>
      <c r="G89" s="101" t="s">
        <v>321</v>
      </c>
      <c r="H89" s="80" t="s">
        <v>322</v>
      </c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2:18" ht="12.75">
      <c r="B90" s="4" t="s">
        <v>160</v>
      </c>
      <c r="C90" s="90" t="s">
        <v>189</v>
      </c>
      <c r="D90" s="102">
        <v>2</v>
      </c>
      <c r="E90" s="103">
        <v>5</v>
      </c>
      <c r="F90" s="102"/>
      <c r="G90" s="104"/>
      <c r="H90" s="105"/>
      <c r="I90" s="10"/>
      <c r="J90" s="10"/>
      <c r="K90" s="10"/>
      <c r="L90" s="10" t="str">
        <f>IF(AVERAGE(D90:E90)&lt;=3,"Weź się do pracy",IF(AVERAGE(D90:E90)&gt;=4,"BRAWO!!","Nie najlepiej"))</f>
        <v>Nie najlepiej</v>
      </c>
      <c r="M90" s="10"/>
      <c r="N90" s="10"/>
      <c r="O90" s="10"/>
      <c r="P90" s="10"/>
      <c r="Q90" s="10"/>
      <c r="R90" s="10"/>
    </row>
    <row r="91" spans="1:18" ht="12.75">
      <c r="A91" s="76" t="str">
        <f>IF(OR(G90="",G91="",G92="",G93=""),"?",IF(AND(G90=L90,G91=L91,G92=L92,G93=L93),"dobrze","Żle"))</f>
        <v>?</v>
      </c>
      <c r="B91" s="4" t="s">
        <v>324</v>
      </c>
      <c r="C91" s="88" t="s">
        <v>161</v>
      </c>
      <c r="D91" s="106">
        <v>3</v>
      </c>
      <c r="E91" s="103">
        <v>4</v>
      </c>
      <c r="F91" s="106"/>
      <c r="G91" s="105"/>
      <c r="H91" s="105"/>
      <c r="I91" s="10"/>
      <c r="J91" s="10"/>
      <c r="K91" s="10"/>
      <c r="L91" s="10" t="str">
        <f>IF(AVERAGE(D91:E91)&lt;=3,"Weź się do pracy",IF(AVERAGE(D91:E91)&gt;=4,"BRAWO!!","Nie najlepiej"))</f>
        <v>Nie najlepiej</v>
      </c>
      <c r="M91" s="10"/>
      <c r="N91" s="10"/>
      <c r="O91" s="10"/>
      <c r="P91" s="10"/>
      <c r="Q91" s="10"/>
      <c r="R91" s="10"/>
    </row>
    <row r="92" spans="2:18" ht="12.75">
      <c r="B92" s="5" t="s">
        <v>316</v>
      </c>
      <c r="C92" s="88" t="s">
        <v>162</v>
      </c>
      <c r="D92" s="106">
        <v>3.5</v>
      </c>
      <c r="E92" s="103">
        <v>2</v>
      </c>
      <c r="F92" s="106"/>
      <c r="G92" s="105"/>
      <c r="H92" s="105"/>
      <c r="I92" s="10"/>
      <c r="J92" s="10"/>
      <c r="K92" s="10"/>
      <c r="L92" s="10" t="str">
        <f>IF(AVERAGE(D92:E92)&lt;=3,"Weź się do pracy",IF(AVERAGE(D92:E92)&gt;=4,"BRAWO!!","Nie najlepiej"))</f>
        <v>Weź się do pracy</v>
      </c>
      <c r="M92" s="10"/>
      <c r="N92" s="10"/>
      <c r="O92" s="10"/>
      <c r="P92" s="10"/>
      <c r="Q92" s="10"/>
      <c r="R92" s="10"/>
    </row>
    <row r="93" spans="2:18" ht="13.5" thickBot="1">
      <c r="B93" s="1" t="s">
        <v>317</v>
      </c>
      <c r="C93" s="89" t="s">
        <v>163</v>
      </c>
      <c r="D93" s="107">
        <v>5</v>
      </c>
      <c r="E93" s="108">
        <v>5</v>
      </c>
      <c r="F93" s="107"/>
      <c r="G93" s="109"/>
      <c r="H93" s="109"/>
      <c r="I93" s="10"/>
      <c r="J93" s="10"/>
      <c r="K93" s="10"/>
      <c r="L93" s="10" t="str">
        <f>IF(AVERAGE(D93:E93)&lt;=3,"Weź się do pracy",IF(AVERAGE(D93:E93)&gt;=4,"BRAWO!!","Nie najlepiej"))</f>
        <v>BRAWO!!</v>
      </c>
      <c r="M93" s="10"/>
      <c r="N93" s="10"/>
      <c r="O93" s="10"/>
      <c r="P93" s="10"/>
      <c r="Q93" s="10"/>
      <c r="R93" s="10"/>
    </row>
    <row r="94" spans="2:18" ht="12.75">
      <c r="B94" s="49" t="s">
        <v>325</v>
      </c>
      <c r="F94" s="50"/>
      <c r="J94" s="10"/>
      <c r="K94" s="10"/>
      <c r="L94" s="10"/>
      <c r="M94" s="10"/>
      <c r="N94" s="10"/>
      <c r="O94" s="10"/>
      <c r="P94" s="10"/>
      <c r="Q94" s="10"/>
      <c r="R94" s="10"/>
    </row>
    <row r="95" spans="1:18" ht="12.75">
      <c r="A95" s="76" t="str">
        <f>IF(OR(H90="",H91="",H92="",H93=""),"?",IF(AND(H90=L90,H91=L91,H92=L92,H93=L93),"dobrze","Żle"))</f>
        <v>?</v>
      </c>
      <c r="B95" s="4" t="s">
        <v>319</v>
      </c>
      <c r="J95" s="10"/>
      <c r="K95" s="10"/>
      <c r="L95" s="10"/>
      <c r="M95" s="10"/>
      <c r="N95" s="10"/>
      <c r="O95" s="10"/>
      <c r="P95" s="10"/>
      <c r="Q95" s="10"/>
      <c r="R95" s="10"/>
    </row>
    <row r="96" spans="2:18" ht="12.75">
      <c r="B96" s="4" t="s">
        <v>318</v>
      </c>
      <c r="C96" s="3"/>
      <c r="J96" s="10"/>
      <c r="K96" s="10"/>
      <c r="L96" s="10"/>
      <c r="M96" s="10"/>
      <c r="N96" s="10"/>
      <c r="O96" s="10"/>
      <c r="P96" s="10"/>
      <c r="Q96" s="10"/>
      <c r="R96" s="10"/>
    </row>
    <row r="97" ht="13.5" thickBot="1"/>
    <row r="98" spans="1:6" ht="16.5" thickBot="1">
      <c r="A98" s="75" t="s">
        <v>414</v>
      </c>
      <c r="B98" s="51" t="s">
        <v>303</v>
      </c>
      <c r="C98" s="80" t="s">
        <v>156</v>
      </c>
      <c r="D98" s="83" t="s">
        <v>157</v>
      </c>
      <c r="E98" s="87" t="s">
        <v>158</v>
      </c>
      <c r="F98" s="101" t="s">
        <v>320</v>
      </c>
    </row>
    <row r="99" spans="1:6" ht="12.75">
      <c r="A99" s="76" t="str">
        <f>IF(OR(F99="",F100="",F101="",F102=""),"?",IF(AND(F99=IF(AND(D99=5,E99=5),"PRYMUS","KAŻDY INNY"),F100=IF(AND(D100=5,E100=5),"PRYMUS","KAŻDY INNY"),F101=IF(AND(D101=5,E101=5),"PRYMUS","KAŻDY INNY"),F102=IF(AND(D102=5,E102=5),"PRYMUS","KAŻDY INNY")),"dobrze","Żle"))</f>
        <v>?</v>
      </c>
      <c r="B99" s="4" t="s">
        <v>271</v>
      </c>
      <c r="C99" s="90" t="s">
        <v>189</v>
      </c>
      <c r="D99" s="90">
        <v>3</v>
      </c>
      <c r="E99" s="84">
        <v>5</v>
      </c>
      <c r="F99" s="90"/>
    </row>
    <row r="100" spans="2:6" ht="12.75">
      <c r="B100" s="4" t="s">
        <v>266</v>
      </c>
      <c r="C100" s="88" t="s">
        <v>161</v>
      </c>
      <c r="D100" s="88">
        <v>3</v>
      </c>
      <c r="E100" s="84">
        <v>4</v>
      </c>
      <c r="F100" s="88"/>
    </row>
    <row r="101" spans="2:6" ht="12.75">
      <c r="B101" s="4" t="s">
        <v>267</v>
      </c>
      <c r="C101" s="88" t="s">
        <v>162</v>
      </c>
      <c r="D101" s="88">
        <v>3.5</v>
      </c>
      <c r="E101" s="84">
        <v>2</v>
      </c>
      <c r="F101" s="88"/>
    </row>
    <row r="102" spans="2:6" ht="13.5" thickBot="1">
      <c r="B102" s="4" t="s">
        <v>164</v>
      </c>
      <c r="C102" s="89" t="s">
        <v>163</v>
      </c>
      <c r="D102" s="89">
        <v>5</v>
      </c>
      <c r="E102" s="98">
        <v>5</v>
      </c>
      <c r="F102" s="89"/>
    </row>
    <row r="103" ht="13.5" thickBot="1"/>
    <row r="104" spans="1:6" ht="16.5" thickBot="1">
      <c r="A104" s="75" t="s">
        <v>416</v>
      </c>
      <c r="B104" s="51" t="s">
        <v>304</v>
      </c>
      <c r="C104" s="80" t="s">
        <v>156</v>
      </c>
      <c r="D104" s="83" t="s">
        <v>157</v>
      </c>
      <c r="E104" s="87" t="s">
        <v>158</v>
      </c>
      <c r="F104" s="101" t="s">
        <v>320</v>
      </c>
    </row>
    <row r="105" spans="1:6" ht="12.75">
      <c r="A105" s="76" t="str">
        <f>IF(OR(F105="",F106="",F107="",F108=""),"?",IF(AND(F105=IF(OR(D105&gt;=4,E105&gt;=4),"OK","Źle"),F106=IF(OR(D106&gt;=4,E106&gt;=4),"OK","Źle"),F107=IF(OR(D107&gt;=4,E107&gt;=4),"OK","Źle"),F108=IF(AND(D108&gt;=4,E108&gt;=4),"OK","Źle")),"dobrze","Żle"))</f>
        <v>?</v>
      </c>
      <c r="B105" s="4" t="s">
        <v>165</v>
      </c>
      <c r="C105" s="90" t="s">
        <v>189</v>
      </c>
      <c r="D105" s="90">
        <v>2</v>
      </c>
      <c r="E105" s="84">
        <v>5</v>
      </c>
      <c r="F105" s="90"/>
    </row>
    <row r="106" spans="2:6" ht="12.75">
      <c r="B106" s="4" t="s">
        <v>268</v>
      </c>
      <c r="C106" s="88" t="s">
        <v>161</v>
      </c>
      <c r="D106" s="88">
        <v>3</v>
      </c>
      <c r="E106" s="84">
        <v>4</v>
      </c>
      <c r="F106" s="88"/>
    </row>
    <row r="107" spans="2:6" ht="12.75">
      <c r="B107" s="4" t="s">
        <v>269</v>
      </c>
      <c r="C107" s="88" t="s">
        <v>162</v>
      </c>
      <c r="D107" s="88">
        <v>3.5</v>
      </c>
      <c r="E107" s="84">
        <v>2</v>
      </c>
      <c r="F107" s="88"/>
    </row>
    <row r="108" spans="3:6" ht="13.5" thickBot="1">
      <c r="C108" s="89" t="s">
        <v>163</v>
      </c>
      <c r="D108" s="89">
        <v>5</v>
      </c>
      <c r="E108" s="98">
        <v>5</v>
      </c>
      <c r="F108" s="89"/>
    </row>
    <row r="109" ht="13.5" thickBot="1"/>
    <row r="110" spans="1:6" ht="16.5" thickBot="1">
      <c r="A110" s="75" t="s">
        <v>417</v>
      </c>
      <c r="B110" s="51" t="s">
        <v>305</v>
      </c>
      <c r="C110" s="80" t="s">
        <v>156</v>
      </c>
      <c r="D110" s="83" t="s">
        <v>157</v>
      </c>
      <c r="E110" s="87" t="s">
        <v>158</v>
      </c>
      <c r="F110" s="101" t="s">
        <v>320</v>
      </c>
    </row>
    <row r="111" spans="1:6" ht="12.75">
      <c r="A111" s="76" t="str">
        <f>IF(OR(F111="",F112="",F113="",F114=""),"?",IF(AND(F111=IF(AND(NOT(D111=2),NOT(E111=2)),"ZDAŁ","OBLAŁ"),F112=IF(AND(NOT(D112=2),NOT(E112=2)),"ZDAŁ","OBLAŁ"),F113=IF(AND(NOT(D113=2),NOT(E113=2)),"ZDAŁ","OBLAŁ"),F114=IF(AND(NOT(D114=2),NOT(E114=2)),"ZDAŁ","OBLAŁ")),"dobrze","Żle"))</f>
        <v>?</v>
      </c>
      <c r="B111" s="4" t="s">
        <v>166</v>
      </c>
      <c r="C111" s="90" t="s">
        <v>189</v>
      </c>
      <c r="D111" s="90">
        <v>2</v>
      </c>
      <c r="E111" s="84">
        <v>5</v>
      </c>
      <c r="F111" s="90"/>
    </row>
    <row r="112" spans="2:17" ht="12.75">
      <c r="B112" s="4" t="s">
        <v>167</v>
      </c>
      <c r="C112" s="88" t="s">
        <v>161</v>
      </c>
      <c r="D112" s="88">
        <v>3</v>
      </c>
      <c r="E112" s="84">
        <v>4</v>
      </c>
      <c r="F112" s="88"/>
      <c r="G112"/>
      <c r="H112"/>
      <c r="I112"/>
      <c r="J112"/>
      <c r="K112"/>
      <c r="L112"/>
      <c r="M112"/>
      <c r="N112"/>
      <c r="O112"/>
      <c r="P112"/>
      <c r="Q112"/>
    </row>
    <row r="113" spans="2:17" ht="12.75">
      <c r="B113" s="4" t="s">
        <v>270</v>
      </c>
      <c r="C113" s="88" t="s">
        <v>162</v>
      </c>
      <c r="D113" s="88">
        <v>3.5</v>
      </c>
      <c r="E113" s="84">
        <v>2</v>
      </c>
      <c r="F113" s="88"/>
      <c r="G113"/>
      <c r="H113"/>
      <c r="I113"/>
      <c r="J113"/>
      <c r="K113"/>
      <c r="L113"/>
      <c r="M113"/>
      <c r="N113"/>
      <c r="O113"/>
      <c r="P113"/>
      <c r="Q113"/>
    </row>
    <row r="114" spans="2:17" ht="13.5" thickBot="1">
      <c r="B114" s="4" t="s">
        <v>323</v>
      </c>
      <c r="C114" s="89" t="s">
        <v>163</v>
      </c>
      <c r="D114" s="89">
        <v>5</v>
      </c>
      <c r="E114" s="98">
        <v>5</v>
      </c>
      <c r="F114" s="89"/>
      <c r="G114"/>
      <c r="H114"/>
      <c r="I114"/>
      <c r="J114"/>
      <c r="K114"/>
      <c r="L114"/>
      <c r="M114"/>
      <c r="N114"/>
      <c r="O114"/>
      <c r="P114"/>
      <c r="Q114"/>
    </row>
    <row r="115" spans="7:17" ht="13.5" thickBot="1">
      <c r="G115"/>
      <c r="H115"/>
      <c r="I115"/>
      <c r="J115"/>
      <c r="K115"/>
      <c r="L115"/>
      <c r="M115"/>
      <c r="N115"/>
      <c r="O115"/>
      <c r="P115"/>
      <c r="Q115"/>
    </row>
    <row r="116" spans="1:6" ht="16.5" thickBot="1">
      <c r="A116" s="75" t="s">
        <v>418</v>
      </c>
      <c r="B116" s="51" t="s">
        <v>168</v>
      </c>
      <c r="C116" s="80" t="s">
        <v>156</v>
      </c>
      <c r="D116" s="83" t="s">
        <v>157</v>
      </c>
      <c r="E116" s="87" t="s">
        <v>158</v>
      </c>
      <c r="F116" s="82"/>
    </row>
    <row r="117" spans="1:6" ht="12.75">
      <c r="A117" s="76" t="str">
        <f>IF(OR(C122="",D122="",E122="",F122="",C123="",D123="",E123="",F123="",C124="",D124="",E124="",F124=""),"?",IF(AND(C122="IMIĘ",D122="Ania",E122="Magda",F122="Robert",C123="OCENA 1",D123=2,E123=3,F123=3.5,C124="OCENA 2",D124=5,E124=4,F124=2),"dobrze","Żle"))</f>
        <v>?</v>
      </c>
      <c r="B117" s="4" t="s">
        <v>336</v>
      </c>
      <c r="C117" s="90" t="s">
        <v>189</v>
      </c>
      <c r="D117" s="90">
        <v>2</v>
      </c>
      <c r="E117" s="90">
        <v>5</v>
      </c>
      <c r="F117" s="82"/>
    </row>
    <row r="118" spans="2:6" ht="13.5" thickBot="1">
      <c r="B118" s="4" t="s">
        <v>328</v>
      </c>
      <c r="C118" s="88" t="s">
        <v>161</v>
      </c>
      <c r="D118" s="88">
        <v>3</v>
      </c>
      <c r="E118" s="88">
        <v>4</v>
      </c>
      <c r="F118" s="82"/>
    </row>
    <row r="119" spans="2:7" ht="12.75">
      <c r="B119" s="56" t="s">
        <v>360</v>
      </c>
      <c r="C119" s="88" t="s">
        <v>162</v>
      </c>
      <c r="D119" s="88">
        <v>3.5</v>
      </c>
      <c r="E119" s="88">
        <v>2</v>
      </c>
      <c r="F119" s="104"/>
      <c r="G119" s="55"/>
    </row>
    <row r="120" spans="1:6" ht="13.5" thickBot="1">
      <c r="A120" s="76" t="str">
        <f>IF(F119="","?",IF(F119=ROWS(C117:E120),"dobrze","Żle"))</f>
        <v>?</v>
      </c>
      <c r="B120" s="13" t="s">
        <v>335</v>
      </c>
      <c r="C120" s="89" t="s">
        <v>163</v>
      </c>
      <c r="D120" s="89">
        <v>5</v>
      </c>
      <c r="E120" s="89">
        <v>5</v>
      </c>
      <c r="F120" s="109"/>
    </row>
    <row r="121" spans="2:6" ht="12.75">
      <c r="B121" s="13" t="s">
        <v>326</v>
      </c>
      <c r="C121" s="82"/>
      <c r="D121" s="82"/>
      <c r="E121" s="82"/>
      <c r="F121" s="82"/>
    </row>
    <row r="122" spans="2:6" ht="12.75">
      <c r="B122" s="56" t="s">
        <v>361</v>
      </c>
      <c r="C122" s="110"/>
      <c r="D122" s="110"/>
      <c r="E122" s="110"/>
      <c r="F122" s="110"/>
    </row>
    <row r="123" spans="1:6" ht="12.75">
      <c r="A123" s="76" t="str">
        <f>IF(F120="","?",IF(F120=COLUMNS(C117:E120),"dobrze","Żle"))</f>
        <v>?</v>
      </c>
      <c r="B123" s="13" t="s">
        <v>334</v>
      </c>
      <c r="C123" s="110"/>
      <c r="D123" s="110"/>
      <c r="E123" s="110"/>
      <c r="F123" s="110"/>
    </row>
    <row r="124" spans="2:6" ht="12.75">
      <c r="B124" s="4" t="s">
        <v>327</v>
      </c>
      <c r="C124" s="110"/>
      <c r="D124" s="110"/>
      <c r="E124" s="110"/>
      <c r="F124" s="110"/>
    </row>
    <row r="125" spans="3:6" ht="12.75">
      <c r="C125" s="82"/>
      <c r="D125" s="82"/>
      <c r="E125" s="82"/>
      <c r="F125" s="82"/>
    </row>
    <row r="126" spans="1:6" ht="15.75">
      <c r="A126" s="75" t="s">
        <v>425</v>
      </c>
      <c r="B126" s="51" t="s">
        <v>306</v>
      </c>
      <c r="C126" s="82"/>
      <c r="D126" s="82"/>
      <c r="E126" s="82"/>
      <c r="F126" s="82"/>
    </row>
    <row r="127" spans="2:8" ht="13.5" thickBot="1">
      <c r="B127" s="4" t="s">
        <v>291</v>
      </c>
      <c r="H127" s="29"/>
    </row>
    <row r="128" spans="1:8" ht="13.5" thickBot="1">
      <c r="A128" s="76" t="str">
        <f>IF(E128="","?",IF(E128=LEN(B127),"dobrze","Żle"))</f>
        <v>?</v>
      </c>
      <c r="B128" s="4" t="s">
        <v>330</v>
      </c>
      <c r="C128" s="82"/>
      <c r="D128" s="82"/>
      <c r="E128" s="83"/>
      <c r="H128" s="29"/>
    </row>
    <row r="129" spans="1:8" ht="13.5" thickBot="1">
      <c r="A129" s="76" t="str">
        <f>IF(E129="","?",IF(E129=LEN("zbliża się wiosna"),"dobrze","Żle"))</f>
        <v>?</v>
      </c>
      <c r="B129" s="5" t="s">
        <v>331</v>
      </c>
      <c r="C129" s="85"/>
      <c r="D129" s="85"/>
      <c r="E129" s="83"/>
      <c r="H129" s="29"/>
    </row>
    <row r="130" spans="2:8" ht="12.75">
      <c r="B130" s="5"/>
      <c r="C130" s="85"/>
      <c r="D130" s="85"/>
      <c r="E130" s="84"/>
      <c r="H130" s="23"/>
    </row>
    <row r="131" spans="1:8" ht="15.75">
      <c r="A131" s="75" t="s">
        <v>426</v>
      </c>
      <c r="B131" s="51" t="s">
        <v>307</v>
      </c>
      <c r="C131" s="85"/>
      <c r="D131" s="85"/>
      <c r="E131" s="82"/>
      <c r="H131" s="29"/>
    </row>
    <row r="132" spans="1:5" ht="13.5" thickBot="1">
      <c r="A132" s="76" t="str">
        <f>IF(OR(E134="",E133=""),"?",IF(AND(E133=EXACT(C133,C134),E134=EXACT(D133,D134)),"dobrze","Żle"))</f>
        <v>?</v>
      </c>
      <c r="B132" s="4" t="s">
        <v>332</v>
      </c>
      <c r="C132" s="82"/>
      <c r="D132" s="82"/>
      <c r="E132" s="82"/>
    </row>
    <row r="133" spans="2:5" ht="13.5" thickBot="1">
      <c r="B133" s="4" t="s">
        <v>337</v>
      </c>
      <c r="C133" s="82" t="s">
        <v>162</v>
      </c>
      <c r="D133" s="82" t="s">
        <v>169</v>
      </c>
      <c r="E133" s="83"/>
    </row>
    <row r="134" spans="2:5" ht="13.5" thickBot="1">
      <c r="B134" s="4" t="s">
        <v>338</v>
      </c>
      <c r="C134" s="82" t="s">
        <v>170</v>
      </c>
      <c r="D134" s="82" t="s">
        <v>169</v>
      </c>
      <c r="E134" s="83"/>
    </row>
    <row r="135" spans="1:5" ht="13.5" thickBot="1">
      <c r="A135" s="76" t="str">
        <f>IF(OR(E136="",E137=""),"?",IF(AND(E136=EXACT("ALA","ALA"),E137=EXACT("Basia","BASIA")),"dobrze","Żle"))</f>
        <v>?</v>
      </c>
      <c r="B135" s="8" t="s">
        <v>333</v>
      </c>
      <c r="C135" s="85"/>
      <c r="D135" s="85"/>
      <c r="E135" s="82"/>
    </row>
    <row r="136" spans="2:5" ht="13.5" thickBot="1">
      <c r="B136" s="4" t="s">
        <v>340</v>
      </c>
      <c r="C136" s="82"/>
      <c r="D136" s="82"/>
      <c r="E136" s="83"/>
    </row>
    <row r="137" spans="2:5" ht="13.5" thickBot="1">
      <c r="B137" s="4" t="s">
        <v>341</v>
      </c>
      <c r="C137" s="82"/>
      <c r="D137" s="82"/>
      <c r="E137" s="83"/>
    </row>
    <row r="138" spans="3:5" ht="12.75">
      <c r="C138" s="82"/>
      <c r="D138" s="82"/>
      <c r="E138" s="82"/>
    </row>
    <row r="139" spans="1:5" ht="16.5" thickBot="1">
      <c r="A139" s="75" t="s">
        <v>427</v>
      </c>
      <c r="B139" s="51" t="s">
        <v>339</v>
      </c>
      <c r="C139" s="82"/>
      <c r="D139" s="82"/>
      <c r="E139" s="82"/>
    </row>
    <row r="140" spans="1:5" ht="13.5" thickBot="1">
      <c r="A140" s="76" t="str">
        <f>IF(E140="","?",IF(E140=REPT("&amp;",10),"dobrze","Żle"))</f>
        <v>?</v>
      </c>
      <c r="B140" s="4" t="s">
        <v>343</v>
      </c>
      <c r="C140" s="82"/>
      <c r="D140" s="82"/>
      <c r="E140" s="83"/>
    </row>
    <row r="141" spans="2:5" ht="12.75">
      <c r="B141" s="4" t="s">
        <v>342</v>
      </c>
      <c r="C141" s="82"/>
      <c r="D141" s="82"/>
      <c r="E141" s="82"/>
    </row>
    <row r="142" spans="3:5" ht="13.5" thickBot="1">
      <c r="C142" s="82"/>
      <c r="D142" s="82"/>
      <c r="E142" s="82"/>
    </row>
    <row r="143" spans="1:5" ht="15.75">
      <c r="A143" s="75" t="s">
        <v>432</v>
      </c>
      <c r="B143" s="51" t="s">
        <v>308</v>
      </c>
      <c r="C143" s="90" t="s">
        <v>171</v>
      </c>
      <c r="D143" s="82"/>
      <c r="E143" s="90"/>
    </row>
    <row r="144" spans="1:5" ht="12.75">
      <c r="A144" s="76" t="str">
        <f>IF(OR(E143="",E144="",E145="",E146=""),"?",IF(AND(E143=LOWER(C143),E144=LOWER(C144),E145=LOWER(C145),E146=LOWER(C146)),"dobrze","Żle"))</f>
        <v>?</v>
      </c>
      <c r="B144" s="4" t="s">
        <v>173</v>
      </c>
      <c r="C144" s="88" t="s">
        <v>172</v>
      </c>
      <c r="D144" s="82"/>
      <c r="E144" s="88"/>
    </row>
    <row r="145" spans="2:5" ht="12.75">
      <c r="B145" s="1" t="s">
        <v>344</v>
      </c>
      <c r="C145" s="88" t="s">
        <v>174</v>
      </c>
      <c r="D145" s="82"/>
      <c r="E145" s="88"/>
    </row>
    <row r="146" spans="3:5" ht="13.5" thickBot="1">
      <c r="C146" s="89" t="s">
        <v>175</v>
      </c>
      <c r="D146" s="82"/>
      <c r="E146" s="89"/>
    </row>
    <row r="147" spans="2:5" ht="13.5" thickBot="1">
      <c r="B147" s="14"/>
      <c r="C147" s="82"/>
      <c r="D147" s="82"/>
      <c r="E147" s="82"/>
    </row>
    <row r="148" spans="1:5" ht="15.75">
      <c r="A148" s="75" t="s">
        <v>433</v>
      </c>
      <c r="B148" s="51" t="s">
        <v>309</v>
      </c>
      <c r="C148" s="90" t="s">
        <v>171</v>
      </c>
      <c r="D148" s="82"/>
      <c r="E148" s="90"/>
    </row>
    <row r="149" spans="1:5" ht="12.75">
      <c r="A149" s="76" t="str">
        <f>IF(OR(E148="",E149="",E150="",E151=""),"?",IF(AND(E148=UPPER(C148),E149=UPPER(C149),E150=UPPER(C150),E151=UPPER(C151)),"dobrze","Żle"))</f>
        <v>?</v>
      </c>
      <c r="B149" s="4" t="s">
        <v>345</v>
      </c>
      <c r="C149" s="88" t="s">
        <v>172</v>
      </c>
      <c r="D149" s="82"/>
      <c r="E149" s="88"/>
    </row>
    <row r="150" spans="2:5" ht="12.75">
      <c r="B150" s="4" t="s">
        <v>346</v>
      </c>
      <c r="C150" s="88" t="s">
        <v>174</v>
      </c>
      <c r="D150" s="82"/>
      <c r="E150" s="88"/>
    </row>
    <row r="151" spans="3:5" ht="13.5" thickBot="1">
      <c r="C151" s="89" t="s">
        <v>175</v>
      </c>
      <c r="D151" s="82"/>
      <c r="E151" s="89"/>
    </row>
    <row r="152" spans="3:5" ht="13.5" thickBot="1">
      <c r="C152" s="85"/>
      <c r="D152" s="85"/>
      <c r="E152" s="82"/>
    </row>
    <row r="153" spans="1:5" ht="12.75">
      <c r="A153" s="75" t="s">
        <v>434</v>
      </c>
      <c r="B153" s="57" t="s">
        <v>310</v>
      </c>
      <c r="C153" s="90" t="s">
        <v>176</v>
      </c>
      <c r="D153" s="85"/>
      <c r="E153" s="90"/>
    </row>
    <row r="154" spans="1:5" ht="12.75">
      <c r="A154" s="76" t="str">
        <f>IF(OR(E153="",E154="",E155="",E156=""),"?",IF(AND(E153=PROPER(C153),E154=PROPER(C154),E155=PROPER(C155),E156=PROPER(C156)),"dobrze","Żle"))</f>
        <v>?</v>
      </c>
      <c r="B154" s="4" t="s">
        <v>347</v>
      </c>
      <c r="C154" s="88" t="s">
        <v>178</v>
      </c>
      <c r="D154" s="82"/>
      <c r="E154" s="88"/>
    </row>
    <row r="155" spans="2:5" ht="12.75">
      <c r="B155" s="4" t="s">
        <v>348</v>
      </c>
      <c r="C155" s="88" t="s">
        <v>177</v>
      </c>
      <c r="D155" s="82"/>
      <c r="E155" s="88"/>
    </row>
    <row r="156" spans="3:5" ht="13.5" thickBot="1">
      <c r="C156" s="89" t="s">
        <v>179</v>
      </c>
      <c r="D156" s="82"/>
      <c r="E156" s="89"/>
    </row>
    <row r="157" ht="13.5" thickBot="1"/>
    <row r="158" spans="1:6" ht="15.75">
      <c r="A158" s="75" t="s">
        <v>435</v>
      </c>
      <c r="B158" s="51" t="s">
        <v>311</v>
      </c>
      <c r="C158" s="111" t="s">
        <v>223</v>
      </c>
      <c r="D158" s="101" t="s">
        <v>180</v>
      </c>
      <c r="E158" s="101" t="s">
        <v>225</v>
      </c>
      <c r="F158" s="101" t="s">
        <v>225</v>
      </c>
    </row>
    <row r="159" spans="3:6" ht="13.5" thickBot="1">
      <c r="C159" s="112" t="s">
        <v>227</v>
      </c>
      <c r="D159" s="81" t="s">
        <v>224</v>
      </c>
      <c r="E159" s="113" t="s">
        <v>226</v>
      </c>
      <c r="F159" s="113" t="s">
        <v>228</v>
      </c>
    </row>
    <row r="160" spans="1:6" ht="12.75">
      <c r="A160" s="76" t="str">
        <f>IF(OR(E160="",E161="",E162="",E163=""),"?",IF(AND(E160=DAYS360(C160,D160),E161=DAYS360(C161,D161),E162=DAYS360(C162,D162),E163=DAYS360(C163,D163)),"dobrze","Żle"))</f>
        <v>?</v>
      </c>
      <c r="B160" s="4" t="s">
        <v>349</v>
      </c>
      <c r="C160" s="114">
        <v>32093</v>
      </c>
      <c r="D160" s="115">
        <f ca="1">NOW()</f>
        <v>40153.98825405093</v>
      </c>
      <c r="E160" s="90"/>
      <c r="F160" s="116"/>
    </row>
    <row r="161" spans="3:6" ht="12.75">
      <c r="C161" s="117">
        <v>32893</v>
      </c>
      <c r="D161" s="118">
        <f ca="1">NOW()</f>
        <v>40153.98825405093</v>
      </c>
      <c r="E161" s="88"/>
      <c r="F161" s="119"/>
    </row>
    <row r="162" spans="1:6" ht="12.75">
      <c r="A162" s="76" t="str">
        <f>IF(OR(F160="",F161="",F162="",F163=""),"?",IF(AND(F160=DAYS360(C160,D160)/360,F161=DAYS360(C161,D161)/360,F162=DAYS360(C162,D162)/360,F163=DAYS360(C163,D163)/360),"dobrze","Żle"))</f>
        <v>?</v>
      </c>
      <c r="B162" s="4" t="s">
        <v>350</v>
      </c>
      <c r="C162" s="117">
        <v>35482</v>
      </c>
      <c r="D162" s="118">
        <f ca="1">NOW()</f>
        <v>40153.98825405093</v>
      </c>
      <c r="E162" s="88"/>
      <c r="F162" s="119"/>
    </row>
    <row r="163" spans="3:6" ht="13.5" thickBot="1">
      <c r="C163" s="120">
        <v>30139</v>
      </c>
      <c r="D163" s="121">
        <f ca="1">NOW()</f>
        <v>40153.98825405093</v>
      </c>
      <c r="E163" s="89"/>
      <c r="F163" s="122"/>
    </row>
    <row r="165" spans="1:6" ht="16.5" thickBot="1">
      <c r="A165" s="75" t="s">
        <v>436</v>
      </c>
      <c r="B165" s="51" t="s">
        <v>362</v>
      </c>
      <c r="C165" s="82"/>
      <c r="D165" s="85"/>
      <c r="E165" s="82"/>
      <c r="F165" s="82"/>
    </row>
    <row r="166" spans="1:6" ht="13.5" thickBot="1">
      <c r="A166" s="76" t="str">
        <f ca="1">IF(D166="","?",IF(OR(D166=TODAY(),D166=NOW()),"dobrze","Żle"))</f>
        <v>?</v>
      </c>
      <c r="B166" s="4" t="s">
        <v>351</v>
      </c>
      <c r="C166" s="82"/>
      <c r="D166" s="123"/>
      <c r="E166" s="124"/>
      <c r="F166" s="82"/>
    </row>
    <row r="167" spans="3:6" ht="12.75">
      <c r="C167" s="82"/>
      <c r="D167" s="125"/>
      <c r="E167" s="124"/>
      <c r="F167" s="82"/>
    </row>
    <row r="168" spans="1:6" ht="16.5" thickBot="1">
      <c r="A168" s="75" t="s">
        <v>437</v>
      </c>
      <c r="B168" s="51" t="s">
        <v>312</v>
      </c>
      <c r="C168" s="82"/>
      <c r="D168" s="82"/>
      <c r="E168" s="82"/>
      <c r="F168" s="82"/>
    </row>
    <row r="169" spans="1:6" ht="13.5" thickBot="1">
      <c r="A169" s="76" t="str">
        <f>IF(D169="","?",IF(NOT(ISTEXT(D169)),"dobrze","Żle"))</f>
        <v>?</v>
      </c>
      <c r="B169" s="4" t="s">
        <v>352</v>
      </c>
      <c r="C169" s="82"/>
      <c r="D169" s="126"/>
      <c r="E169" s="82"/>
      <c r="F169" s="82"/>
    </row>
    <row r="170" spans="3:6" ht="12.75">
      <c r="C170" s="82"/>
      <c r="D170" s="82"/>
      <c r="E170" s="82"/>
      <c r="F170" s="82"/>
    </row>
    <row r="171" spans="1:6" ht="16.5" thickBot="1">
      <c r="A171" s="75" t="s">
        <v>438</v>
      </c>
      <c r="B171" s="51" t="s">
        <v>313</v>
      </c>
      <c r="C171" s="82"/>
      <c r="D171" s="82"/>
      <c r="E171" s="82"/>
      <c r="F171" s="82"/>
    </row>
    <row r="172" spans="1:6" ht="13.5" thickBot="1">
      <c r="A172" s="76" t="str">
        <f ca="1">IF(D172="","?",IF(OR(D172=WEEKDAY(TODAY(),1),D172=WEEKDAY(TODAY(),2)),"dobrze","Żle"))</f>
        <v>?</v>
      </c>
      <c r="B172" s="4" t="s">
        <v>181</v>
      </c>
      <c r="C172" s="82"/>
      <c r="D172" s="83"/>
      <c r="E172" s="82"/>
      <c r="F172" s="82"/>
    </row>
    <row r="173" spans="3:6" ht="12.75">
      <c r="C173" s="82"/>
      <c r="D173" s="84"/>
      <c r="E173" s="82"/>
      <c r="F173" s="82"/>
    </row>
    <row r="174" spans="1:6" ht="16.5" thickBot="1">
      <c r="A174" s="75" t="s">
        <v>439</v>
      </c>
      <c r="B174" s="51" t="s">
        <v>292</v>
      </c>
      <c r="C174" s="82"/>
      <c r="D174" s="84"/>
      <c r="E174" s="84"/>
      <c r="F174" s="82"/>
    </row>
    <row r="175" spans="1:6" ht="13.5" thickBot="1">
      <c r="A175" s="76" t="str">
        <f>IF(D175="","?",IF(D175=YEAR(C163),"dobrze","Żle"))</f>
        <v>?</v>
      </c>
      <c r="B175" s="4" t="s">
        <v>354</v>
      </c>
      <c r="C175" s="82"/>
      <c r="D175" s="83"/>
      <c r="E175" s="82"/>
      <c r="F175" s="82"/>
    </row>
    <row r="176" spans="3:6" ht="12.75">
      <c r="C176" s="82"/>
      <c r="D176" s="84"/>
      <c r="E176" s="82"/>
      <c r="F176" s="82"/>
    </row>
    <row r="177" spans="1:6" ht="16.5" thickBot="1">
      <c r="A177" s="75" t="s">
        <v>440</v>
      </c>
      <c r="B177" s="51" t="s">
        <v>314</v>
      </c>
      <c r="C177" s="82"/>
      <c r="D177" s="85"/>
      <c r="E177" s="84"/>
      <c r="F177" s="82"/>
    </row>
    <row r="178" spans="1:6" ht="13.5" thickBot="1">
      <c r="A178" s="76" t="str">
        <f>IF(D178="","?",IF(D178=MONTH(C163),"dobrze","Żle"))</f>
        <v>?</v>
      </c>
      <c r="B178" s="4" t="s">
        <v>353</v>
      </c>
      <c r="C178" s="82"/>
      <c r="D178" s="83"/>
      <c r="E178" s="82"/>
      <c r="F178" s="82"/>
    </row>
    <row r="179" spans="2:6" ht="12.75">
      <c r="B179"/>
      <c r="C179" s="82"/>
      <c r="D179" s="82"/>
      <c r="E179" s="82"/>
      <c r="F179" s="82"/>
    </row>
    <row r="180" spans="1:6" ht="16.5" thickBot="1">
      <c r="A180" s="75" t="s">
        <v>456</v>
      </c>
      <c r="B180" s="51" t="s">
        <v>315</v>
      </c>
      <c r="C180" s="82"/>
      <c r="D180" s="85"/>
      <c r="E180" s="84"/>
      <c r="F180" s="82"/>
    </row>
    <row r="181" spans="1:6" ht="13.5" thickBot="1">
      <c r="A181" s="76" t="str">
        <f>IF(D181="","?",IF(D181=DAY(C163),"dobrze","Żle"))</f>
        <v>?</v>
      </c>
      <c r="B181" s="4" t="s">
        <v>355</v>
      </c>
      <c r="C181" s="82"/>
      <c r="D181" s="83"/>
      <c r="E181" s="82"/>
      <c r="F181" s="82"/>
    </row>
    <row r="182" ht="12.75">
      <c r="D182" s="10"/>
    </row>
    <row r="183" spans="1:17" ht="13.5" thickBot="1">
      <c r="A183" s="75" t="s">
        <v>441</v>
      </c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1:17" ht="13.5" thickBot="1">
      <c r="A184" s="76" t="str">
        <f>IF(OR(E187="",E188="",E189="",E190="",E191="",E192=""),"?",IF(AND(E187=ROUND(DAYS360(C187,D187)/360,0),E188=ROUND(DAYS360(C188,D188)/360,0),E189=ROUND(DAYS360(C189,D189)/360,0),E190=ROUND(DAYS360(C190,D190)/360,0),E191=ROUND(DAYS360(C191,D191)/360,0),E192=ROUND(DAYS360(C192,D192)/360,0)),"dobrze","Żle"))</f>
        <v>?</v>
      </c>
      <c r="B184" s="4" t="s">
        <v>357</v>
      </c>
      <c r="C184" s="80" t="s">
        <v>183</v>
      </c>
      <c r="D184" s="80" t="s">
        <v>183</v>
      </c>
      <c r="E184" s="80" t="s">
        <v>184</v>
      </c>
      <c r="F184" s="127" t="s">
        <v>198</v>
      </c>
      <c r="G184" s="127" t="s">
        <v>292</v>
      </c>
      <c r="H184" s="44"/>
      <c r="I184" s="44"/>
      <c r="J184" s="44"/>
      <c r="K184" s="44"/>
      <c r="L184" s="44"/>
      <c r="M184" s="44"/>
      <c r="N184" s="44"/>
      <c r="O184" s="44"/>
      <c r="P184" s="44"/>
      <c r="Q184" s="44"/>
    </row>
    <row r="185" spans="1:17" ht="12.75">
      <c r="A185" s="76" t="str">
        <f>IF(OR(G187="",G188="",G189="",G190="",G191="",G192=""),"?",IF(AND(G187=YEAR(C187),G188=YEAR(C188),G189=YEAR(C189),G190=YEAR(C190),G191=YEAR(C191),G192=YEAR(C192)),"dobrze","Żle"))</f>
        <v>?</v>
      </c>
      <c r="B185" s="4" t="s">
        <v>358</v>
      </c>
      <c r="C185" s="101" t="s">
        <v>293</v>
      </c>
      <c r="D185" s="101" t="s">
        <v>294</v>
      </c>
      <c r="E185" s="101" t="s">
        <v>185</v>
      </c>
      <c r="F185" s="86"/>
      <c r="G185" s="101" t="s">
        <v>293</v>
      </c>
      <c r="H185" s="45"/>
      <c r="I185" s="45"/>
      <c r="J185" s="45"/>
      <c r="K185" s="45"/>
      <c r="L185" s="45"/>
      <c r="M185" s="45"/>
      <c r="N185" s="45"/>
      <c r="O185" s="45"/>
      <c r="P185" s="45"/>
      <c r="Q185" s="45"/>
    </row>
    <row r="186" spans="2:17" ht="13.5" thickBot="1">
      <c r="B186" s="2"/>
      <c r="C186" s="113"/>
      <c r="D186" s="113"/>
      <c r="E186" s="128" t="s">
        <v>186</v>
      </c>
      <c r="F186" s="129"/>
      <c r="G186" s="88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2:17" ht="12.75">
      <c r="B187" s="6" t="s">
        <v>187</v>
      </c>
      <c r="C187" s="130">
        <v>33615</v>
      </c>
      <c r="D187" s="131">
        <v>39732</v>
      </c>
      <c r="E187" s="132"/>
      <c r="F187" s="133">
        <v>1800</v>
      </c>
      <c r="G187" s="9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2:17" ht="12.75">
      <c r="B188" s="9" t="s">
        <v>188</v>
      </c>
      <c r="C188" s="134">
        <v>32846</v>
      </c>
      <c r="D188" s="135">
        <v>39214</v>
      </c>
      <c r="E188" s="136"/>
      <c r="F188" s="137">
        <v>1500</v>
      </c>
      <c r="G188" s="88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2:17" ht="12.75">
      <c r="B189" s="9" t="s">
        <v>194</v>
      </c>
      <c r="C189" s="134">
        <v>30725</v>
      </c>
      <c r="D189" s="135">
        <v>38431</v>
      </c>
      <c r="E189" s="136"/>
      <c r="F189" s="137">
        <v>1000</v>
      </c>
      <c r="G189" s="88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2:17" ht="12.75">
      <c r="B190" s="9" t="s">
        <v>195</v>
      </c>
      <c r="C190" s="134">
        <v>28975</v>
      </c>
      <c r="D190" s="135">
        <v>38304</v>
      </c>
      <c r="E190" s="136"/>
      <c r="F190" s="137">
        <v>2200</v>
      </c>
      <c r="G190" s="88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2:17" ht="12.75">
      <c r="B191" s="9" t="s">
        <v>189</v>
      </c>
      <c r="C191" s="134">
        <v>31279</v>
      </c>
      <c r="D191" s="135">
        <v>39008</v>
      </c>
      <c r="E191" s="136"/>
      <c r="F191" s="137">
        <v>5000</v>
      </c>
      <c r="G191" s="88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2:17" ht="13.5" thickBot="1">
      <c r="B192" s="7" t="s">
        <v>190</v>
      </c>
      <c r="C192" s="138">
        <v>32062</v>
      </c>
      <c r="D192" s="139">
        <v>38668</v>
      </c>
      <c r="E192" s="140"/>
      <c r="F192" s="141">
        <v>1500</v>
      </c>
      <c r="G192" s="89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2:5" ht="12.75">
      <c r="B193" s="10"/>
      <c r="C193" s="10"/>
      <c r="D193" s="10"/>
      <c r="E193" s="10"/>
    </row>
    <row r="194" spans="1:6" ht="15.75">
      <c r="A194" s="75" t="s">
        <v>442</v>
      </c>
      <c r="B194" s="51" t="s">
        <v>197</v>
      </c>
      <c r="C194" s="85"/>
      <c r="D194" s="85"/>
      <c r="E194" s="85"/>
      <c r="F194" s="82"/>
    </row>
    <row r="195" spans="1:6" ht="12.75">
      <c r="A195" s="79" t="str">
        <f>IF(D197="","?",IF(D197=COUNTIF(E187:E192,"&lt;=18"),"dobrze","Żle"))</f>
        <v>?</v>
      </c>
      <c r="B195" s="4" t="s">
        <v>365</v>
      </c>
      <c r="C195" s="82"/>
      <c r="D195" s="82"/>
      <c r="E195" s="82"/>
      <c r="F195" s="82"/>
    </row>
    <row r="196" spans="2:6" ht="13.5" thickBot="1">
      <c r="B196" s="4" t="s">
        <v>196</v>
      </c>
      <c r="C196" s="82"/>
      <c r="D196" s="82"/>
      <c r="E196" s="82"/>
      <c r="F196" s="82"/>
    </row>
    <row r="197" spans="3:6" ht="13.5" thickBot="1">
      <c r="C197" s="82"/>
      <c r="D197" s="83"/>
      <c r="E197" s="82"/>
      <c r="F197" s="82"/>
    </row>
    <row r="198" spans="1:6" ht="15.75">
      <c r="A198" s="75" t="s">
        <v>443</v>
      </c>
      <c r="B198" s="51" t="s">
        <v>192</v>
      </c>
      <c r="C198" s="82"/>
      <c r="D198" s="82"/>
      <c r="E198" s="82"/>
      <c r="F198" s="82"/>
    </row>
    <row r="199" spans="1:6" ht="12.75">
      <c r="A199" s="76" t="str">
        <f>IF(D201="","?",IF(D201=SUMIF(G187:G192,"&lt;=1985",F187:F192),"dobrze","Żle"))</f>
        <v>?</v>
      </c>
      <c r="B199" s="4" t="s">
        <v>364</v>
      </c>
      <c r="C199" s="82"/>
      <c r="D199" s="82"/>
      <c r="E199" s="82"/>
      <c r="F199" s="82"/>
    </row>
    <row r="200" spans="2:6" ht="13.5" thickBot="1">
      <c r="B200" s="4" t="s">
        <v>359</v>
      </c>
      <c r="C200" s="82"/>
      <c r="D200" s="82"/>
      <c r="E200" s="82"/>
      <c r="F200" s="82"/>
    </row>
    <row r="201" spans="3:6" ht="13.5" thickBot="1">
      <c r="C201" s="82"/>
      <c r="D201" s="83"/>
      <c r="E201" s="82"/>
      <c r="F201" s="82"/>
    </row>
    <row r="202" spans="1:6" ht="15.75">
      <c r="A202" s="75" t="s">
        <v>444</v>
      </c>
      <c r="B202" s="51" t="s">
        <v>230</v>
      </c>
      <c r="C202" s="82"/>
      <c r="D202" s="82"/>
      <c r="E202" s="82"/>
      <c r="F202" s="82"/>
    </row>
    <row r="203" spans="1:6" ht="12.75">
      <c r="A203" s="76" t="str">
        <f>IF(OR(B206="",B207="",B208="",B209="",B210="",B211=""),"?",IF(AND(B206=CONCATENATE(D206," ",C206),B207=CONCATENATE(D207," ",C207),B208=CONCATENATE(D208," ",C208),B209=CONCATENATE(D209," ",C209),B210=CONCATENATE(D210," ",C210),B211=CONCATENATE(D211," ",C211)),"dobrze","Żle"))</f>
        <v>?</v>
      </c>
      <c r="B203" s="4" t="s">
        <v>182</v>
      </c>
      <c r="C203" s="82"/>
      <c r="D203" s="82"/>
      <c r="E203" s="82"/>
      <c r="F203" s="82"/>
    </row>
    <row r="204" ht="13.5" thickBot="1"/>
    <row r="205" spans="2:7" ht="13.5" thickBot="1">
      <c r="B205" s="101" t="s">
        <v>233</v>
      </c>
      <c r="C205" s="80" t="s">
        <v>156</v>
      </c>
      <c r="D205" s="80" t="s">
        <v>232</v>
      </c>
      <c r="E205" s="82"/>
      <c r="F205" s="82"/>
      <c r="G205" s="82"/>
    </row>
    <row r="206" spans="2:7" ht="12.75">
      <c r="B206" s="142"/>
      <c r="C206" s="104" t="s">
        <v>187</v>
      </c>
      <c r="D206" s="142" t="s">
        <v>234</v>
      </c>
      <c r="E206" s="82"/>
      <c r="F206" s="82"/>
      <c r="G206" s="82"/>
    </row>
    <row r="207" spans="2:7" ht="12.75">
      <c r="B207" s="143"/>
      <c r="C207" s="105" t="s">
        <v>188</v>
      </c>
      <c r="D207" s="88" t="s">
        <v>235</v>
      </c>
      <c r="E207" s="82"/>
      <c r="F207" s="82"/>
      <c r="G207" s="82"/>
    </row>
    <row r="208" spans="2:7" ht="12.75">
      <c r="B208" s="143"/>
      <c r="C208" s="105" t="s">
        <v>194</v>
      </c>
      <c r="D208" s="88" t="s">
        <v>236</v>
      </c>
      <c r="E208" s="82"/>
      <c r="F208" s="82"/>
      <c r="G208" s="82"/>
    </row>
    <row r="209" spans="2:7" ht="12.75">
      <c r="B209" s="143"/>
      <c r="C209" s="105" t="s">
        <v>195</v>
      </c>
      <c r="D209" s="88" t="s">
        <v>237</v>
      </c>
      <c r="E209" s="82"/>
      <c r="F209" s="82"/>
      <c r="G209" s="82"/>
    </row>
    <row r="210" spans="2:7" ht="12.75">
      <c r="B210" s="143"/>
      <c r="C210" s="105" t="s">
        <v>189</v>
      </c>
      <c r="D210" s="88" t="s">
        <v>238</v>
      </c>
      <c r="E210" s="82"/>
      <c r="F210" s="82"/>
      <c r="G210" s="82"/>
    </row>
    <row r="211" spans="2:7" ht="13.5" thickBot="1">
      <c r="B211" s="144"/>
      <c r="C211" s="109" t="s">
        <v>190</v>
      </c>
      <c r="D211" s="89" t="s">
        <v>239</v>
      </c>
      <c r="E211" s="82"/>
      <c r="F211" s="82"/>
      <c r="G211" s="82"/>
    </row>
    <row r="212" spans="2:7" ht="12.75">
      <c r="B212" s="145"/>
      <c r="C212" s="82"/>
      <c r="D212" s="82"/>
      <c r="E212" s="82"/>
      <c r="F212" s="82"/>
      <c r="G212" s="82"/>
    </row>
    <row r="213" spans="2:7" ht="12.75">
      <c r="B213" s="145"/>
      <c r="C213" s="82"/>
      <c r="D213" s="82"/>
      <c r="E213" s="82"/>
      <c r="F213" s="82"/>
      <c r="G213" s="82"/>
    </row>
    <row r="214" spans="2:7" ht="12.75">
      <c r="B214" s="145"/>
      <c r="C214" s="82"/>
      <c r="D214" s="82"/>
      <c r="E214" s="82"/>
      <c r="F214" s="82"/>
      <c r="G214" s="82"/>
    </row>
    <row r="215" spans="2:7" ht="12.75">
      <c r="B215" s="145"/>
      <c r="C215" s="82"/>
      <c r="D215" s="82"/>
      <c r="E215" s="82"/>
      <c r="F215" s="82"/>
      <c r="G215" s="82"/>
    </row>
    <row r="239" ht="12.75">
      <c r="B239" s="1"/>
    </row>
    <row r="297" ht="12.75">
      <c r="B297" s="1"/>
    </row>
  </sheetData>
  <sheetProtection password="A924" sheet="1" objects="1" scenarios="1" insertColumns="0" insertRows="0" insertHyperlinks="0" deleteColumns="0" deleteRows="0"/>
  <conditionalFormatting sqref="A122:A65536 A1:A118 A120">
    <cfRule type="cellIs" priority="1" dxfId="12" operator="equal" stopIfTrue="1">
      <formula>"dobrze"</formula>
    </cfRule>
    <cfRule type="cellIs" priority="2" dxfId="13" operator="equal" stopIfTrue="1">
      <formula>"Źle"</formula>
    </cfRule>
    <cfRule type="cellIs" priority="3" dxfId="14" operator="equal" stopIfTrue="1">
      <formula>"?"</formula>
    </cfRule>
  </conditionalFormatting>
  <hyperlinks>
    <hyperlink ref="B1" location="Funkcje!B3" display="ILOCZYN"/>
    <hyperlink ref="B8" location="Funkcje!B9" display="SUMA"/>
    <hyperlink ref="B16" location="Funkcje!B16" display="Zaokrąglanie liczb"/>
    <hyperlink ref="B27" location="Funkcje!B24" display="Obcinanie liczb"/>
    <hyperlink ref="B38" location="Funkcje!B31" display="Pierwiastek kwadratowy"/>
    <hyperlink ref="B48" location="Funkcje!B37" display="Generowanie liczb losowych"/>
    <hyperlink ref="B58" location="Funkcje!B46" display="Średnia"/>
    <hyperlink ref="B66" location="Funkcje!B52" display="Liczba komórek"/>
    <hyperlink ref="B73" location="Funkcje!B58" display="Minimalna liczba"/>
    <hyperlink ref="B80" location="Funkcje!B65" display="Maksymalna liczba"/>
    <hyperlink ref="B88" location="Funkcje!B75" display="Fukcja JEŻELI"/>
    <hyperlink ref="B98" location="Funkcje!B82" display="Fukcja JEŻELI + ORAZ"/>
    <hyperlink ref="B104" location="Funkcje!B89" display="Fukcja JEŻELI + LUB"/>
    <hyperlink ref="B110" location="Funkcje!B97" display="Fukcja JEŻELI + NIE"/>
    <hyperlink ref="B116" location="Funkcje!B118" display="TRANSPONUJ"/>
    <hyperlink ref="B119" location="Funkcje!B106" display="Ile wierszy"/>
    <hyperlink ref="B122" location="Funkcje!B112" display="Liczba kolumn"/>
    <hyperlink ref="B126" location="Funkcje!B128" display="Długość tekstu"/>
    <hyperlink ref="B131" location="Funkcje!B133" display="Porównanie tekstu"/>
    <hyperlink ref="B139" location="Funkcje!B140" display="Funkcja POWTÓRZ"/>
    <hyperlink ref="B143" location="Funkcje!B145" display="Litery.Małe"/>
    <hyperlink ref="B148" location="Funkcje!B150" display="Litery.Duże"/>
    <hyperlink ref="B153" location="Funkcje!B155" display="Z.WIELKIEJ.LITERY"/>
    <hyperlink ref="B158" location="Funkcje!B171" display="Liczba dni"/>
    <hyperlink ref="B165" location="Funkcje!B163" display="Funkcja Dziś"/>
    <hyperlink ref="B168" location="Funkcje!B168" display="Funkcja Data"/>
    <hyperlink ref="B171" location="Funkcje!B178" display="Dzień tygodnia"/>
    <hyperlink ref="B174" location="Funkcje!B186" display="Rok"/>
    <hyperlink ref="B177" location="Funkcje!B191" display="Miesiąc"/>
    <hyperlink ref="B180" location="Funkcje!B196" display="Dzień"/>
    <hyperlink ref="B194" location="Funkcje!B201" display="Zliczenie liczb"/>
    <hyperlink ref="B198" location="Funkcje!B205" display="Sumowanie komórek"/>
    <hyperlink ref="B202" location="Funkcje!B214" display="ŁĄCZENIE TEKSTÓW"/>
  </hyperlinks>
  <printOptions gridLines="1"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&amp;CStrona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zoomScalePageLayoutView="0" workbookViewId="0" topLeftCell="A1">
      <selection activeCell="D26" sqref="D26"/>
    </sheetView>
  </sheetViews>
  <sheetFormatPr defaultColWidth="9.00390625" defaultRowHeight="12.75"/>
  <cols>
    <col min="18" max="18" width="0" style="0" hidden="1" customWidth="1"/>
  </cols>
  <sheetData>
    <row r="1" ht="12.75">
      <c r="R1" s="62" t="str">
        <f>ZAD_Funkcje!$A$2</f>
        <v>?</v>
      </c>
    </row>
    <row r="2" ht="12.75">
      <c r="R2" s="62" t="str">
        <f>ZAD_Funkcje!$A$4</f>
        <v>?</v>
      </c>
    </row>
    <row r="3" spans="1:18" ht="12.75">
      <c r="A3" s="63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R3" s="62" t="str">
        <f>ZAD_Funkcje!$A$6</f>
        <v>?</v>
      </c>
    </row>
    <row r="4" spans="1:18" ht="12.75">
      <c r="A4" s="64"/>
      <c r="B4" s="73" t="s">
        <v>366</v>
      </c>
      <c r="C4" s="74" t="str">
        <f>ZAD_Funkcje!$A$2</f>
        <v>?</v>
      </c>
      <c r="D4" s="73" t="s">
        <v>377</v>
      </c>
      <c r="E4" s="74" t="str">
        <f>ZAD_Funkcje!$A$28</f>
        <v>?</v>
      </c>
      <c r="F4" s="73" t="s">
        <v>397</v>
      </c>
      <c r="G4" s="74" t="str">
        <f>ZAD_Funkcje!$A$52</f>
        <v>?</v>
      </c>
      <c r="H4" s="73" t="s">
        <v>409</v>
      </c>
      <c r="I4" s="74" t="str">
        <f>ZAD_Funkcje!$A$85</f>
        <v>?</v>
      </c>
      <c r="J4" s="73" t="s">
        <v>428</v>
      </c>
      <c r="K4" s="74" t="str">
        <f>ZAD_Funkcje!$A$129</f>
        <v>?</v>
      </c>
      <c r="L4" s="73" t="s">
        <v>452</v>
      </c>
      <c r="M4" s="74" t="str">
        <f>ZAD_Funkcje!$A$172</f>
        <v>?</v>
      </c>
      <c r="N4" s="70"/>
      <c r="R4" s="62" t="str">
        <f>ZAD_Funkcje!$A$9</f>
        <v>?</v>
      </c>
    </row>
    <row r="5" spans="1:18" ht="12.75">
      <c r="A5" s="64"/>
      <c r="B5" s="73" t="s">
        <v>367</v>
      </c>
      <c r="C5" s="74" t="str">
        <f>ZAD_Funkcje!$A$4</f>
        <v>?</v>
      </c>
      <c r="D5" s="73" t="s">
        <v>378</v>
      </c>
      <c r="E5" s="74" t="str">
        <f>ZAD_Funkcje!$A$30</f>
        <v>?</v>
      </c>
      <c r="F5" s="73" t="s">
        <v>398</v>
      </c>
      <c r="G5" s="74" t="str">
        <f>ZAD_Funkcje!$A$53</f>
        <v>?</v>
      </c>
      <c r="H5" s="73" t="s">
        <v>410</v>
      </c>
      <c r="I5" s="74" t="str">
        <f>ZAD_Funkcje!$A$89</f>
        <v>?</v>
      </c>
      <c r="J5" s="73" t="s">
        <v>429</v>
      </c>
      <c r="K5" s="74" t="str">
        <f>ZAD_Funkcje!$A$132</f>
        <v>?</v>
      </c>
      <c r="L5" s="73" t="s">
        <v>453</v>
      </c>
      <c r="M5" s="74" t="str">
        <f>ZAD_Funkcje!$A$175</f>
        <v>?</v>
      </c>
      <c r="N5" s="70"/>
      <c r="R5" s="62" t="str">
        <f>ZAD_Funkcje!$A$11</f>
        <v>?</v>
      </c>
    </row>
    <row r="6" spans="1:18" ht="12.75">
      <c r="A6" s="64"/>
      <c r="B6" s="73" t="s">
        <v>368</v>
      </c>
      <c r="C6" s="74" t="str">
        <f>ZAD_Funkcje!$A$6</f>
        <v>?</v>
      </c>
      <c r="D6" s="73" t="s">
        <v>379</v>
      </c>
      <c r="E6" s="74" t="str">
        <f>ZAD_Funkcje!$A$32</f>
        <v>?</v>
      </c>
      <c r="F6" s="73" t="s">
        <v>399</v>
      </c>
      <c r="G6" s="74" t="str">
        <f>ZAD_Funkcje!$A$55</f>
        <v>?</v>
      </c>
      <c r="H6" s="73" t="s">
        <v>411</v>
      </c>
      <c r="I6" s="74" t="str">
        <f>ZAD_Funkcje!$A$91</f>
        <v>?</v>
      </c>
      <c r="J6" s="73" t="s">
        <v>430</v>
      </c>
      <c r="K6" s="74" t="str">
        <f>ZAD_Funkcje!$A$135</f>
        <v>?</v>
      </c>
      <c r="L6" s="73" t="s">
        <v>454</v>
      </c>
      <c r="M6" s="74" t="str">
        <f>ZAD_Funkcje!$A$178</f>
        <v>?</v>
      </c>
      <c r="N6" s="70"/>
      <c r="R6" s="62" t="str">
        <f>ZAD_Funkcje!$A$13</f>
        <v>?</v>
      </c>
    </row>
    <row r="7" spans="1:18" ht="12.75">
      <c r="A7" s="64"/>
      <c r="B7" s="73" t="s">
        <v>369</v>
      </c>
      <c r="C7" s="74" t="str">
        <f>ZAD_Funkcje!$A$9</f>
        <v>?</v>
      </c>
      <c r="D7" s="73" t="s">
        <v>380</v>
      </c>
      <c r="E7" s="74" t="str">
        <f>ZAD_Funkcje!$A$34</f>
        <v>?</v>
      </c>
      <c r="F7" s="73" t="s">
        <v>394</v>
      </c>
      <c r="G7" s="74" t="str">
        <f>ZAD_Funkcje!$A$56</f>
        <v>?</v>
      </c>
      <c r="H7" s="73" t="s">
        <v>412</v>
      </c>
      <c r="I7" s="74" t="str">
        <f>ZAD_Funkcje!$A$95</f>
        <v>?</v>
      </c>
      <c r="J7" s="73" t="s">
        <v>431</v>
      </c>
      <c r="K7" s="74" t="str">
        <f>ZAD_Funkcje!$A$140</f>
        <v>?</v>
      </c>
      <c r="L7" s="73" t="s">
        <v>455</v>
      </c>
      <c r="M7" s="74" t="str">
        <f>ZAD_Funkcje!$A$181</f>
        <v>?</v>
      </c>
      <c r="N7" s="70"/>
      <c r="R7" s="62" t="str">
        <f>ZAD_Funkcje!$A$17</f>
        <v>?</v>
      </c>
    </row>
    <row r="8" spans="1:18" ht="12.75">
      <c r="A8" s="64"/>
      <c r="B8" s="73" t="s">
        <v>370</v>
      </c>
      <c r="C8" s="74" t="str">
        <f>ZAD_Funkcje!$A$11</f>
        <v>?</v>
      </c>
      <c r="D8" s="73" t="s">
        <v>381</v>
      </c>
      <c r="E8" s="74" t="str">
        <f>ZAD_Funkcje!$A$36</f>
        <v>?</v>
      </c>
      <c r="F8" s="73" t="s">
        <v>393</v>
      </c>
      <c r="G8" s="74" t="str">
        <f>ZAD_Funkcje!$A$59</f>
        <v>?</v>
      </c>
      <c r="H8" s="73" t="s">
        <v>415</v>
      </c>
      <c r="I8" s="74" t="str">
        <f>ZAD_Funkcje!$A$99</f>
        <v>?</v>
      </c>
      <c r="J8" s="73" t="s">
        <v>445</v>
      </c>
      <c r="K8" s="74" t="str">
        <f>ZAD_Funkcje!$A$144</f>
        <v>?</v>
      </c>
      <c r="L8" s="73" t="s">
        <v>457</v>
      </c>
      <c r="M8" s="74" t="str">
        <f>ZAD_Funkcje!$A$184</f>
        <v>?</v>
      </c>
      <c r="N8" s="70"/>
      <c r="R8" s="62" t="str">
        <f>ZAD_Funkcje!$A$19</f>
        <v>?</v>
      </c>
    </row>
    <row r="9" spans="1:18" ht="12.75">
      <c r="A9" s="64"/>
      <c r="B9" s="73" t="s">
        <v>371</v>
      </c>
      <c r="C9" s="74" t="str">
        <f>ZAD_Funkcje!$A$13</f>
        <v>?</v>
      </c>
      <c r="D9" s="73" t="s">
        <v>387</v>
      </c>
      <c r="E9" s="74" t="str">
        <f>ZAD_Funkcje!$A$39</f>
        <v>?</v>
      </c>
      <c r="F9" s="73" t="s">
        <v>400</v>
      </c>
      <c r="G9" s="74" t="str">
        <f>ZAD_Funkcje!$A$67</f>
        <v>?</v>
      </c>
      <c r="H9" s="73" t="s">
        <v>419</v>
      </c>
      <c r="I9" s="74" t="str">
        <f>ZAD_Funkcje!$A$105</f>
        <v>?</v>
      </c>
      <c r="J9" s="73" t="s">
        <v>446</v>
      </c>
      <c r="K9" s="74" t="str">
        <f>ZAD_Funkcje!$A$149</f>
        <v>?</v>
      </c>
      <c r="L9" s="73" t="s">
        <v>458</v>
      </c>
      <c r="M9" s="74" t="str">
        <f>ZAD_Funkcje!$A$185</f>
        <v>?</v>
      </c>
      <c r="N9" s="70"/>
      <c r="R9" s="62" t="str">
        <f>ZAD_Funkcje!$A$21</f>
        <v>?</v>
      </c>
    </row>
    <row r="10" spans="1:18" ht="12.75">
      <c r="A10" s="64"/>
      <c r="B10" s="73" t="s">
        <v>372</v>
      </c>
      <c r="C10" s="74" t="str">
        <f>ZAD_Funkcje!$A$17</f>
        <v>?</v>
      </c>
      <c r="D10" s="73" t="s">
        <v>388</v>
      </c>
      <c r="E10" s="74" t="str">
        <f>ZAD_Funkcje!$A$41</f>
        <v>?</v>
      </c>
      <c r="F10" s="73" t="s">
        <v>403</v>
      </c>
      <c r="G10" s="74" t="str">
        <f>ZAD_Funkcje!$A$74</f>
        <v>?</v>
      </c>
      <c r="H10" s="73" t="s">
        <v>420</v>
      </c>
      <c r="I10" s="74" t="str">
        <f>ZAD_Funkcje!$A$111</f>
        <v>?</v>
      </c>
      <c r="J10" s="73" t="s">
        <v>447</v>
      </c>
      <c r="K10" s="74" t="str">
        <f>ZAD_Funkcje!$A$154</f>
        <v>?</v>
      </c>
      <c r="L10" s="73" t="s">
        <v>459</v>
      </c>
      <c r="M10" s="74" t="str">
        <f>ZAD_Funkcje!$A$195</f>
        <v>?</v>
      </c>
      <c r="N10" s="70"/>
      <c r="R10" s="62" t="str">
        <f>ZAD_Funkcje!$A$23</f>
        <v>?</v>
      </c>
    </row>
    <row r="11" spans="1:18" ht="12.75">
      <c r="A11" s="64"/>
      <c r="B11" s="73" t="s">
        <v>373</v>
      </c>
      <c r="C11" s="74" t="str">
        <f>ZAD_Funkcje!$A$19</f>
        <v>?</v>
      </c>
      <c r="D11" s="73" t="s">
        <v>389</v>
      </c>
      <c r="E11" s="74" t="str">
        <f>ZAD_Funkcje!$A$43</f>
        <v>?</v>
      </c>
      <c r="F11" s="73" t="s">
        <v>404</v>
      </c>
      <c r="G11" s="74" t="str">
        <f>ZAD_Funkcje!$A$76</f>
        <v>?</v>
      </c>
      <c r="H11" s="73" t="s">
        <v>421</v>
      </c>
      <c r="I11" s="74" t="str">
        <f>ZAD_Funkcje!$A$117</f>
        <v>?</v>
      </c>
      <c r="J11" s="73" t="s">
        <v>448</v>
      </c>
      <c r="K11" s="74" t="str">
        <f>ZAD_Funkcje!$A$160</f>
        <v>?</v>
      </c>
      <c r="L11" s="73" t="s">
        <v>460</v>
      </c>
      <c r="M11" s="74" t="str">
        <f>ZAD_Funkcje!$A$199</f>
        <v>?</v>
      </c>
      <c r="N11" s="70"/>
      <c r="R11" s="62" t="str">
        <f>ZAD_Funkcje!$A$24</f>
        <v>?</v>
      </c>
    </row>
    <row r="12" spans="1:18" ht="12.75">
      <c r="A12" s="64"/>
      <c r="B12" s="73" t="s">
        <v>374</v>
      </c>
      <c r="C12" s="74" t="str">
        <f>ZAD_Funkcje!$A$21</f>
        <v>?</v>
      </c>
      <c r="D12" s="73" t="s">
        <v>390</v>
      </c>
      <c r="E12" s="74" t="str">
        <f>ZAD_Funkcje!$A$46</f>
        <v>?</v>
      </c>
      <c r="F12" s="73" t="s">
        <v>405</v>
      </c>
      <c r="G12" s="74" t="str">
        <f>ZAD_Funkcje!$A$78</f>
        <v>?</v>
      </c>
      <c r="H12" s="73" t="s">
        <v>422</v>
      </c>
      <c r="I12" s="74" t="str">
        <f>ZAD_Funkcje!$A$120</f>
        <v>?</v>
      </c>
      <c r="J12" s="73" t="s">
        <v>449</v>
      </c>
      <c r="K12" s="74" t="str">
        <f>ZAD_Funkcje!$A$162</f>
        <v>?</v>
      </c>
      <c r="L12" s="73" t="s">
        <v>461</v>
      </c>
      <c r="M12" s="74" t="str">
        <f>ZAD_Funkcje!$A$203</f>
        <v>?</v>
      </c>
      <c r="N12" s="70"/>
      <c r="R12" s="62" t="str">
        <f>ZAD_Funkcje!$A$28</f>
        <v>?</v>
      </c>
    </row>
    <row r="13" spans="1:18" ht="12.75">
      <c r="A13" s="64"/>
      <c r="B13" s="73" t="s">
        <v>375</v>
      </c>
      <c r="C13" s="74" t="str">
        <f>ZAD_Funkcje!$A$23</f>
        <v>?</v>
      </c>
      <c r="D13" s="73" t="s">
        <v>395</v>
      </c>
      <c r="E13" s="74" t="str">
        <f>ZAD_Funkcje!$A$49</f>
        <v>?</v>
      </c>
      <c r="F13" s="73" t="s">
        <v>407</v>
      </c>
      <c r="G13" s="74" t="str">
        <f>ZAD_Funkcje!$A$81</f>
        <v>?</v>
      </c>
      <c r="H13" s="73" t="s">
        <v>423</v>
      </c>
      <c r="I13" s="74" t="str">
        <f>ZAD_Funkcje!$A$123</f>
        <v>?</v>
      </c>
      <c r="J13" s="73" t="s">
        <v>450</v>
      </c>
      <c r="K13" s="74" t="str">
        <f>ZAD_Funkcje!$A$166</f>
        <v>?</v>
      </c>
      <c r="L13" s="73"/>
      <c r="M13" s="74"/>
      <c r="N13" s="70"/>
      <c r="R13" s="62" t="str">
        <f>ZAD_Funkcje!$A$30</f>
        <v>?</v>
      </c>
    </row>
    <row r="14" spans="1:18" ht="12.75">
      <c r="A14" s="64"/>
      <c r="B14" s="73" t="s">
        <v>376</v>
      </c>
      <c r="C14" s="74" t="str">
        <f>ZAD_Funkcje!$A$24</f>
        <v>?</v>
      </c>
      <c r="D14" s="73" t="s">
        <v>396</v>
      </c>
      <c r="E14" s="74" t="str">
        <f>ZAD_Funkcje!$A$51</f>
        <v>?</v>
      </c>
      <c r="F14" s="73" t="s">
        <v>408</v>
      </c>
      <c r="G14" s="74" t="str">
        <f>ZAD_Funkcje!$A$83</f>
        <v>?</v>
      </c>
      <c r="H14" s="73" t="s">
        <v>424</v>
      </c>
      <c r="I14" s="74" t="str">
        <f>ZAD_Funkcje!$A$128</f>
        <v>?</v>
      </c>
      <c r="J14" s="73" t="s">
        <v>451</v>
      </c>
      <c r="K14" s="74" t="str">
        <f>ZAD_Funkcje!$A$169</f>
        <v>?</v>
      </c>
      <c r="L14" s="73"/>
      <c r="M14" s="74"/>
      <c r="N14" s="70"/>
      <c r="R14" s="62" t="str">
        <f>ZAD_Funkcje!$A$32</f>
        <v>?</v>
      </c>
    </row>
    <row r="15" spans="1:18" ht="12.75">
      <c r="A15" s="65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9"/>
      <c r="R15" s="62" t="str">
        <f>ZAD_Funkcje!$A$34</f>
        <v>?</v>
      </c>
    </row>
    <row r="16" ht="12.75">
      <c r="R16" s="62" t="str">
        <f>ZAD_Funkcje!$A$36</f>
        <v>?</v>
      </c>
    </row>
    <row r="17" ht="12.75">
      <c r="R17" s="62" t="str">
        <f>ZAD_Funkcje!$A$39</f>
        <v>?</v>
      </c>
    </row>
    <row r="18" spans="2:18" ht="12.75">
      <c r="B18" s="48"/>
      <c r="C18" s="146" t="s">
        <v>466</v>
      </c>
      <c r="D18" s="146"/>
      <c r="E18" s="71" t="s">
        <v>463</v>
      </c>
      <c r="R18" s="62" t="str">
        <f>ZAD_Funkcje!$A$41</f>
        <v>?</v>
      </c>
    </row>
    <row r="19" spans="3:18" ht="12.75">
      <c r="C19" s="147" t="s">
        <v>462</v>
      </c>
      <c r="D19" s="147"/>
      <c r="E19" s="72">
        <f>COUNTIF($R$1:$R$66,"dobrze")</f>
        <v>0</v>
      </c>
      <c r="R19" s="62" t="str">
        <f>ZAD_Funkcje!$A$43</f>
        <v>?</v>
      </c>
    </row>
    <row r="20" spans="3:18" ht="12.75">
      <c r="C20" s="147" t="s">
        <v>464</v>
      </c>
      <c r="D20" s="147"/>
      <c r="E20" s="72">
        <f>COUNTIF($R$1:$R$66,"Źle")</f>
        <v>0</v>
      </c>
      <c r="R20" s="62" t="str">
        <f>ZAD_Funkcje!$A$46</f>
        <v>?</v>
      </c>
    </row>
    <row r="21" spans="3:18" ht="12.75">
      <c r="C21" s="147" t="s">
        <v>465</v>
      </c>
      <c r="D21" s="147"/>
      <c r="E21" s="72">
        <f>COUNTIF($R$1:$R$66,"?")</f>
        <v>64</v>
      </c>
      <c r="R21" s="62" t="str">
        <f>ZAD_Funkcje!$A$49</f>
        <v>?</v>
      </c>
    </row>
    <row r="22" ht="12.75">
      <c r="R22" s="62" t="str">
        <f>ZAD_Funkcje!$A$51</f>
        <v>?</v>
      </c>
    </row>
    <row r="23" ht="12.75">
      <c r="R23" s="62" t="str">
        <f>ZAD_Funkcje!$A$52</f>
        <v>?</v>
      </c>
    </row>
    <row r="24" ht="12.75">
      <c r="R24" s="62" t="str">
        <f>ZAD_Funkcje!$A$53</f>
        <v>?</v>
      </c>
    </row>
    <row r="25" ht="12.75">
      <c r="R25" s="62" t="str">
        <f>ZAD_Funkcje!$A$55</f>
        <v>?</v>
      </c>
    </row>
    <row r="26" ht="12.75">
      <c r="R26" s="62" t="str">
        <f>ZAD_Funkcje!$A$56</f>
        <v>?</v>
      </c>
    </row>
    <row r="27" ht="12.75">
      <c r="R27" s="62" t="str">
        <f>ZAD_Funkcje!$A$59</f>
        <v>?</v>
      </c>
    </row>
    <row r="28" ht="12.75">
      <c r="R28" s="62" t="str">
        <f>ZAD_Funkcje!$A$67</f>
        <v>?</v>
      </c>
    </row>
    <row r="29" ht="12.75">
      <c r="R29" s="62" t="str">
        <f>ZAD_Funkcje!$A$74</f>
        <v>?</v>
      </c>
    </row>
    <row r="30" ht="12.75">
      <c r="R30" s="62" t="str">
        <f>ZAD_Funkcje!$A$76</f>
        <v>?</v>
      </c>
    </row>
    <row r="31" ht="12.75">
      <c r="R31" s="62" t="str">
        <f>ZAD_Funkcje!$A$78</f>
        <v>?</v>
      </c>
    </row>
    <row r="32" ht="12.75">
      <c r="R32" s="62" t="str">
        <f>ZAD_Funkcje!$A$81</f>
        <v>?</v>
      </c>
    </row>
    <row r="33" ht="12.75">
      <c r="R33" s="62" t="str">
        <f>ZAD_Funkcje!$A$83</f>
        <v>?</v>
      </c>
    </row>
    <row r="34" ht="12.75">
      <c r="R34" s="62" t="str">
        <f>ZAD_Funkcje!$A$85</f>
        <v>?</v>
      </c>
    </row>
    <row r="35" ht="12.75">
      <c r="R35" s="62" t="str">
        <f>ZAD_Funkcje!$A$89</f>
        <v>?</v>
      </c>
    </row>
    <row r="36" ht="12.75">
      <c r="R36" s="62" t="str">
        <f>ZAD_Funkcje!$A$91</f>
        <v>?</v>
      </c>
    </row>
    <row r="37" ht="12.75">
      <c r="R37" s="62" t="str">
        <f>ZAD_Funkcje!$A$95</f>
        <v>?</v>
      </c>
    </row>
    <row r="38" ht="12.75">
      <c r="R38" s="62" t="str">
        <f>ZAD_Funkcje!$A$99</f>
        <v>?</v>
      </c>
    </row>
    <row r="39" ht="12.75">
      <c r="R39" s="62" t="str">
        <f>ZAD_Funkcje!$A$105</f>
        <v>?</v>
      </c>
    </row>
    <row r="40" ht="12.75">
      <c r="R40" s="62" t="str">
        <f>ZAD_Funkcje!$A$111</f>
        <v>?</v>
      </c>
    </row>
    <row r="41" ht="12.75">
      <c r="R41" s="62" t="str">
        <f>ZAD_Funkcje!$A$117</f>
        <v>?</v>
      </c>
    </row>
    <row r="42" ht="12.75">
      <c r="R42" s="62" t="str">
        <f>ZAD_Funkcje!$A$120</f>
        <v>?</v>
      </c>
    </row>
    <row r="43" ht="12.75">
      <c r="R43" s="62" t="str">
        <f>ZAD_Funkcje!$A$123</f>
        <v>?</v>
      </c>
    </row>
    <row r="44" ht="12.75">
      <c r="R44" s="62" t="str">
        <f>ZAD_Funkcje!$A$128</f>
        <v>?</v>
      </c>
    </row>
    <row r="45" ht="12.75">
      <c r="R45" s="62" t="str">
        <f>ZAD_Funkcje!$A$129</f>
        <v>?</v>
      </c>
    </row>
    <row r="46" ht="12.75">
      <c r="R46" s="62" t="str">
        <f>ZAD_Funkcje!$A$132</f>
        <v>?</v>
      </c>
    </row>
    <row r="47" ht="12.75">
      <c r="R47" s="62" t="str">
        <f>ZAD_Funkcje!$A$135</f>
        <v>?</v>
      </c>
    </row>
    <row r="48" ht="12.75">
      <c r="R48" s="62" t="str">
        <f>ZAD_Funkcje!$A$140</f>
        <v>?</v>
      </c>
    </row>
    <row r="49" ht="12.75">
      <c r="R49" s="62" t="str">
        <f>ZAD_Funkcje!$A$144</f>
        <v>?</v>
      </c>
    </row>
    <row r="50" ht="12.75">
      <c r="R50" s="62" t="str">
        <f>ZAD_Funkcje!$A$149</f>
        <v>?</v>
      </c>
    </row>
    <row r="51" ht="12.75">
      <c r="R51" s="62" t="str">
        <f>ZAD_Funkcje!$A$154</f>
        <v>?</v>
      </c>
    </row>
    <row r="52" ht="12.75">
      <c r="R52" s="62" t="str">
        <f>ZAD_Funkcje!$A$160</f>
        <v>?</v>
      </c>
    </row>
    <row r="53" ht="12.75">
      <c r="R53" s="62" t="str">
        <f>ZAD_Funkcje!$A$162</f>
        <v>?</v>
      </c>
    </row>
    <row r="54" ht="12.75">
      <c r="R54" s="62" t="str">
        <f>ZAD_Funkcje!$A$166</f>
        <v>?</v>
      </c>
    </row>
    <row r="55" ht="12.75">
      <c r="R55" s="62" t="str">
        <f>ZAD_Funkcje!$A$169</f>
        <v>?</v>
      </c>
    </row>
    <row r="56" ht="12.75">
      <c r="R56" s="62" t="str">
        <f>ZAD_Funkcje!$A$172</f>
        <v>?</v>
      </c>
    </row>
    <row r="57" ht="12.75">
      <c r="R57" s="62" t="str">
        <f>ZAD_Funkcje!$A$175</f>
        <v>?</v>
      </c>
    </row>
    <row r="58" ht="12.75">
      <c r="R58" s="62" t="str">
        <f>ZAD_Funkcje!$A$178</f>
        <v>?</v>
      </c>
    </row>
    <row r="59" ht="12.75">
      <c r="R59" s="62" t="str">
        <f>ZAD_Funkcje!$A$181</f>
        <v>?</v>
      </c>
    </row>
    <row r="60" ht="12.75">
      <c r="R60" s="62" t="str">
        <f>ZAD_Funkcje!$A$184</f>
        <v>?</v>
      </c>
    </row>
    <row r="61" ht="12.75">
      <c r="R61" s="62" t="str">
        <f>ZAD_Funkcje!$A$185</f>
        <v>?</v>
      </c>
    </row>
    <row r="62" ht="12.75">
      <c r="R62" s="62" t="str">
        <f>ZAD_Funkcje!$A$195</f>
        <v>?</v>
      </c>
    </row>
    <row r="63" ht="12.75">
      <c r="R63" s="62" t="str">
        <f>ZAD_Funkcje!$A$199</f>
        <v>?</v>
      </c>
    </row>
    <row r="64" ht="12.75">
      <c r="R64" s="62" t="str">
        <f>ZAD_Funkcje!$A$203</f>
        <v>?</v>
      </c>
    </row>
    <row r="65" ht="12.75">
      <c r="R65" s="62"/>
    </row>
    <row r="66" ht="12.75">
      <c r="R66" s="62"/>
    </row>
  </sheetData>
  <sheetProtection password="A924" sheet="1" objects="1" scenarios="1" formatCells="0" formatColumns="0" formatRows="0" insertRows="0" insertHyperlinks="0" deleteColumns="0" deleteRows="0"/>
  <mergeCells count="4">
    <mergeCell ref="C18:D18"/>
    <mergeCell ref="C19:D19"/>
    <mergeCell ref="C20:D20"/>
    <mergeCell ref="C21:D21"/>
  </mergeCells>
  <conditionalFormatting sqref="B18">
    <cfRule type="cellIs" priority="1" dxfId="12" operator="equal" stopIfTrue="1">
      <formula>"dobrze"</formula>
    </cfRule>
    <cfRule type="cellIs" priority="2" dxfId="13" operator="equal" stopIfTrue="1">
      <formula>"Źle"</formula>
    </cfRule>
    <cfRule type="cellIs" priority="3" dxfId="14" operator="equal" stopIfTrue="1">
      <formula>"?"</formula>
    </cfRule>
  </conditionalFormatting>
  <conditionalFormatting sqref="C4:C14 E4:E14 R1:R22">
    <cfRule type="cellIs" priority="4" dxfId="12" operator="equal" stopIfTrue="1">
      <formula>"dobrze"</formula>
    </cfRule>
    <cfRule type="cellIs" priority="5" dxfId="13" operator="equal" stopIfTrue="1">
      <formula>"Źle"</formula>
    </cfRule>
    <cfRule type="cellIs" priority="6" dxfId="15" operator="equal" stopIfTrue="1">
      <formula>"?"</formula>
    </cfRule>
  </conditionalFormatting>
  <conditionalFormatting sqref="G4:G14 I4:I14 K4:K14 M4:M14 R23:R66">
    <cfRule type="cellIs" priority="7" dxfId="12" operator="equal" stopIfTrue="1">
      <formula>"dobrze"</formula>
    </cfRule>
    <cfRule type="cellIs" priority="8" dxfId="13" operator="equal" stopIfTrue="1">
      <formula>"Źle"</formula>
    </cfRule>
    <cfRule type="cellIs" priority="9" dxfId="16" operator="equal" stopIfTrue="1">
      <formula>"?"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Uniwerstytet Ekonomiczny we Wrocławiu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 Matouk</dc:creator>
  <cp:keywords/>
  <dc:description/>
  <cp:lastModifiedBy>akeela</cp:lastModifiedBy>
  <dcterms:created xsi:type="dcterms:W3CDTF">2001-10-20T12:15:19Z</dcterms:created>
  <dcterms:modified xsi:type="dcterms:W3CDTF">2009-12-06T22:43:08Z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