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Teoria" sheetId="1" r:id="rId1"/>
    <sheet name="Przyklad" sheetId="2" r:id="rId2"/>
    <sheet name="ZADANIA" sheetId="3" r:id="rId3"/>
  </sheets>
  <definedNames>
    <definedName name="_xlnm.Print_Area" localSheetId="1">'Przyklad'!$A:$IV</definedName>
  </definedNames>
  <calcPr fullCalcOnLoad="1"/>
</workbook>
</file>

<file path=xl/sharedStrings.xml><?xml version="1.0" encoding="utf-8"?>
<sst xmlns="http://schemas.openxmlformats.org/spreadsheetml/2006/main" count="551" uniqueCount="252">
  <si>
    <t>pseudonim</t>
  </si>
  <si>
    <t>data urodzenia</t>
  </si>
  <si>
    <t>wzrost</t>
  </si>
  <si>
    <t>waga</t>
  </si>
  <si>
    <t>oczy</t>
  </si>
  <si>
    <t>narodowość</t>
  </si>
  <si>
    <t>nałogi</t>
  </si>
  <si>
    <t>dzieci</t>
  </si>
  <si>
    <t>OLEK</t>
  </si>
  <si>
    <t>BASIA</t>
  </si>
  <si>
    <t>płeć</t>
  </si>
  <si>
    <t>MAJA</t>
  </si>
  <si>
    <t>ADAM</t>
  </si>
  <si>
    <t>EWA</t>
  </si>
  <si>
    <t>BODZIO</t>
  </si>
  <si>
    <t>AGA</t>
  </si>
  <si>
    <t>POLA</t>
  </si>
  <si>
    <t>LOLEK</t>
  </si>
  <si>
    <t>TOLA</t>
  </si>
  <si>
    <t>BOLEK</t>
  </si>
  <si>
    <t>MISIEK</t>
  </si>
  <si>
    <t>LOLA</t>
  </si>
  <si>
    <t>BENEK</t>
  </si>
  <si>
    <t>BOB</t>
  </si>
  <si>
    <t>KARA</t>
  </si>
  <si>
    <t>ASIA</t>
  </si>
  <si>
    <t>KASIA</t>
  </si>
  <si>
    <t>MANIEK</t>
  </si>
  <si>
    <t>ZOSIA</t>
  </si>
  <si>
    <t>FIBI</t>
  </si>
  <si>
    <t>JOLA</t>
  </si>
  <si>
    <t>KRZYŚ</t>
  </si>
  <si>
    <t>DEN</t>
  </si>
  <si>
    <t>RENI</t>
  </si>
  <si>
    <t>GOCHA</t>
  </si>
  <si>
    <t>TOM</t>
  </si>
  <si>
    <t>ZOCHA</t>
  </si>
  <si>
    <t>CASA</t>
  </si>
  <si>
    <t>SONIA</t>
  </si>
  <si>
    <t>MACIEK</t>
  </si>
  <si>
    <t>M</t>
  </si>
  <si>
    <t>K</t>
  </si>
  <si>
    <t>data zgłoszenia</t>
  </si>
  <si>
    <t>HARRY</t>
  </si>
  <si>
    <t>HERMIONA</t>
  </si>
  <si>
    <t>RON</t>
  </si>
  <si>
    <t>KALA</t>
  </si>
  <si>
    <t>IKAR</t>
  </si>
  <si>
    <t>NIEM</t>
  </si>
  <si>
    <t>WLOSKA</t>
  </si>
  <si>
    <t>ROSYJ.</t>
  </si>
  <si>
    <t>POLSKA</t>
  </si>
  <si>
    <t>UK</t>
  </si>
  <si>
    <t>status materialny</t>
  </si>
  <si>
    <t>niski</t>
  </si>
  <si>
    <t>średni</t>
  </si>
  <si>
    <t>wysoki</t>
  </si>
  <si>
    <t>wykszt.</t>
  </si>
  <si>
    <t>w</t>
  </si>
  <si>
    <t>ś</t>
  </si>
  <si>
    <t>z</t>
  </si>
  <si>
    <t>podróże</t>
  </si>
  <si>
    <t>filatelist.</t>
  </si>
  <si>
    <t>książki</t>
  </si>
  <si>
    <t>zainter.</t>
  </si>
  <si>
    <t>muzyka</t>
  </si>
  <si>
    <t>kino</t>
  </si>
  <si>
    <t>turystyka</t>
  </si>
  <si>
    <t>filmy</t>
  </si>
  <si>
    <t>komput.</t>
  </si>
  <si>
    <t>gotowanie</t>
  </si>
  <si>
    <t>teatr</t>
  </si>
  <si>
    <t>modelarstwo</t>
  </si>
  <si>
    <t>samochody</t>
  </si>
  <si>
    <t>sport</t>
  </si>
  <si>
    <t>kobiety</t>
  </si>
  <si>
    <t>blond</t>
  </si>
  <si>
    <t>kolor włosów</t>
  </si>
  <si>
    <t>brąz</t>
  </si>
  <si>
    <t>czarne</t>
  </si>
  <si>
    <t>rudy</t>
  </si>
  <si>
    <t>nieb.</t>
  </si>
  <si>
    <t>zielone</t>
  </si>
  <si>
    <t>piwne</t>
  </si>
  <si>
    <t>brązow.</t>
  </si>
  <si>
    <t>brak</t>
  </si>
  <si>
    <t>papierosy</t>
  </si>
  <si>
    <t>Opłata</t>
  </si>
  <si>
    <t>LP.</t>
  </si>
  <si>
    <t>1.</t>
  </si>
  <si>
    <t>Ile pieniędzy powinno być w kasie?</t>
  </si>
  <si>
    <t xml:space="preserve">2. </t>
  </si>
  <si>
    <t>Niektórzy zapłacili w ratach.</t>
  </si>
  <si>
    <t>Ile pieniędzy jest w kasie (kolumna P)?</t>
  </si>
  <si>
    <t>3.</t>
  </si>
  <si>
    <t>4.</t>
  </si>
  <si>
    <t>Jaki jest średni wzrost osób zarejestrowanych?</t>
  </si>
  <si>
    <t xml:space="preserve">5. </t>
  </si>
  <si>
    <t>Jaka jest najmniejsza i największa waga osoby zarejestrowanej?</t>
  </si>
  <si>
    <t>6.</t>
  </si>
  <si>
    <t>8.</t>
  </si>
  <si>
    <t>(kolejna kolumna o nazwie "dług")</t>
  </si>
  <si>
    <t>Do agencji przychodzą klienci, którzy proszą o wskazanie następujących partnerów:</t>
  </si>
  <si>
    <t>OSOBA1</t>
  </si>
  <si>
    <t>Największe powodzenie mają kandydaci z wysokim statutem materialnym lub z wyższym wykształceniem,</t>
  </si>
  <si>
    <t>Najtrudniej znaleść partnera dla osób, które mają nałogi ("papierosy") oraz wychowują samotnie dzieci,</t>
  </si>
  <si>
    <t>OSOBA2</t>
  </si>
  <si>
    <t>Pewna pani interesuje się panami bez nałogów, którzy albo mają wysoki statut materialny,</t>
  </si>
  <si>
    <t>albo wyższe wykształcenie; wypisz ich imiona w kolumnie OSOBA1</t>
  </si>
  <si>
    <t>Pewien pan poszukuje miłej kulturalnej pani bez nałogów, tzn. takiej, która ma albo blond włosy, albo niebieskie oczy,</t>
  </si>
  <si>
    <t>Dane statystyczne:</t>
  </si>
  <si>
    <t>A. Ile osób jest "papierosowymi nałogowcami"?</t>
  </si>
  <si>
    <t>B. Ile osób ma średnie wykształcenie?</t>
  </si>
  <si>
    <t>C. Policz, ile zapłaciły wszystkie kobiety razem?</t>
  </si>
  <si>
    <t>D. Jaki jest średni wiek mężczyzn w bazie?</t>
  </si>
  <si>
    <t>LICZ.JEŻELI</t>
  </si>
  <si>
    <t>SUMA.JEŻELI</t>
  </si>
  <si>
    <t>NAJMNIEJSZA</t>
  </si>
  <si>
    <t>NAJWIĘKSZA</t>
  </si>
  <si>
    <t xml:space="preserve">Kandydaci za zarejestrowanie w biurze powinni zapłacić </t>
  </si>
  <si>
    <t xml:space="preserve">BIURO MATRYMONIALNE </t>
  </si>
  <si>
    <t>Zadania</t>
  </si>
  <si>
    <t>Zaokrąglij wynik z zadania 3 do jednego miejsca po przecinku</t>
  </si>
  <si>
    <t xml:space="preserve">7. </t>
  </si>
  <si>
    <t>9.</t>
  </si>
  <si>
    <t xml:space="preserve">10. </t>
  </si>
  <si>
    <t xml:space="preserve">11. </t>
  </si>
  <si>
    <t>12.</t>
  </si>
  <si>
    <t>13.</t>
  </si>
  <si>
    <t>W komórce G3 powinna być zawsze aktualna data.</t>
  </si>
  <si>
    <t>Okres</t>
  </si>
  <si>
    <t>Wiek</t>
  </si>
  <si>
    <t>Dług</t>
  </si>
  <si>
    <t>Szansa</t>
  </si>
  <si>
    <r>
      <t>Sprawdź, kto jaki ma dług wobec agencji, dla osób które zapłaciły całą opłatę wpisz "</t>
    </r>
    <r>
      <rPr>
        <b/>
        <sz val="12"/>
        <rFont val="Arial CE"/>
        <family val="2"/>
      </rPr>
      <t>OK.</t>
    </r>
    <r>
      <rPr>
        <sz val="12"/>
        <rFont val="Arial CE"/>
        <family val="0"/>
      </rPr>
      <t>"</t>
    </r>
  </si>
  <si>
    <r>
      <t>dla nich wpisz "</t>
    </r>
    <r>
      <rPr>
        <b/>
        <sz val="12"/>
        <rFont val="Arial CE"/>
        <family val="2"/>
      </rPr>
      <t>nr. jeden</t>
    </r>
    <r>
      <rPr>
        <sz val="12"/>
        <rFont val="Arial CE"/>
        <family val="0"/>
      </rPr>
      <t>", dla pozostałych nic nie wpisuj (kolumna "szansa").</t>
    </r>
  </si>
  <si>
    <r>
      <t>dla nich wpisz "</t>
    </r>
    <r>
      <rPr>
        <b/>
        <sz val="12"/>
        <rFont val="Arial CE"/>
        <family val="2"/>
      </rPr>
      <t>problem</t>
    </r>
    <r>
      <rPr>
        <sz val="12"/>
        <rFont val="Arial CE"/>
        <family val="0"/>
      </rPr>
      <t>", dla pozostałych nic nie wpisuj (kolumna "trudna sprawa").</t>
    </r>
  </si>
  <si>
    <t>poza tym zainteresowana jest gotowaniem; wypisz ich imiona w kolumnie OSOBA2</t>
  </si>
  <si>
    <t>W ostatniej kolumnie "okres", wylicz, ile dni minęło od rejestracji osoby w bazie (wynik zaokręglić)</t>
  </si>
  <si>
    <t>Dodaj kolejną kolumnę "wiek", w której wypiszesz wiek zarejestrowanych  (wynik zaokręglić)</t>
  </si>
  <si>
    <t>dobrze</t>
  </si>
  <si>
    <t>Żle</t>
  </si>
  <si>
    <t>?</t>
  </si>
  <si>
    <t>Statystki</t>
  </si>
  <si>
    <t>liczba</t>
  </si>
  <si>
    <t>%</t>
  </si>
  <si>
    <t>OCENA</t>
  </si>
  <si>
    <t>Lista uczestników wycieczki</t>
  </si>
  <si>
    <t>Lp.</t>
  </si>
  <si>
    <t>Nazwisko</t>
  </si>
  <si>
    <t>Imię</t>
  </si>
  <si>
    <t>Rok ur.</t>
  </si>
  <si>
    <t>Miejsce zam.</t>
  </si>
  <si>
    <t>Wpłata w tys. Zł</t>
  </si>
  <si>
    <t>Kowalska</t>
  </si>
  <si>
    <t>Anna</t>
  </si>
  <si>
    <t>Kielce</t>
  </si>
  <si>
    <t>Kowalski</t>
  </si>
  <si>
    <t>Andrzej</t>
  </si>
  <si>
    <t>Tomasz</t>
  </si>
  <si>
    <t>miejscem po przecinku.</t>
  </si>
  <si>
    <t>Bartnik</t>
  </si>
  <si>
    <t>Adam</t>
  </si>
  <si>
    <t>Kraków</t>
  </si>
  <si>
    <t>(Skorzystaj z polecenia Format/Komórki)</t>
  </si>
  <si>
    <t>Brzoza</t>
  </si>
  <si>
    <t>Aniela</t>
  </si>
  <si>
    <t>Toruń</t>
  </si>
  <si>
    <t>Węglik</t>
  </si>
  <si>
    <t>Marian</t>
  </si>
  <si>
    <t>Gniezno</t>
  </si>
  <si>
    <t>Jerzy</t>
  </si>
  <si>
    <t>wpłata nie przekracza 6 tys. zł.</t>
  </si>
  <si>
    <t>SUMA WPŁAT</t>
  </si>
  <si>
    <t>(Skorzystaj z funkcji ORAZ).</t>
  </si>
  <si>
    <t>Do funkcji logicznych zaliczamy:</t>
  </si>
  <si>
    <t xml:space="preserve">Funkcje logiczne służą do sprawdzania jednego lub wielu warunków. </t>
  </si>
  <si>
    <t>FUNKCJA PRAWDA</t>
  </si>
  <si>
    <t>Podaje jako wynik wartość logiczną PRAWDA, co przydaje się jako argument innych funkcji.</t>
  </si>
  <si>
    <t>Składnia:</t>
  </si>
  <si>
    <t>PRAWDA()</t>
  </si>
  <si>
    <t>FUNKCJA FAŁSZ</t>
  </si>
  <si>
    <t>analogicznie</t>
  </si>
  <si>
    <t>FAŁSZ()</t>
  </si>
  <si>
    <t>FUNKCJA NIE</t>
  </si>
  <si>
    <t>Odwraca wartość swojego argumentu.</t>
  </si>
  <si>
    <t>NIE(zmienna_logiczna)</t>
  </si>
  <si>
    <t>NIE podaje jako wynik wartości odwrotne do przyjmowanych przez zmienną logiczną.</t>
  </si>
  <si>
    <t>Przykłady:</t>
  </si>
  <si>
    <t>FUNKCJA ORAZ</t>
  </si>
  <si>
    <t xml:space="preserve">Zwraca wartość PRAWDA, jeśli wszystkie jej argumenty mają wartość PRAWDA; jeśli co najmniej </t>
  </si>
  <si>
    <t>jeden z argumentów ma wartość FAŁSZ, to wynikiem funkcji również jest wartość FAŁSZ.</t>
  </si>
  <si>
    <t>ORAZ(logiczny1; logiczny2; ...)</t>
  </si>
  <si>
    <t xml:space="preserve">PRAWDA lub FAŁSZ. </t>
  </si>
  <si>
    <t xml:space="preserve">Jeśli komórka B4 zawiera liczbę z przedziału (1;100), to ORAZ(1&lt;B4; B4&lt;100) jest </t>
  </si>
  <si>
    <t>równe PRAWDA.</t>
  </si>
  <si>
    <t>FUNKCJA LUB</t>
  </si>
  <si>
    <t xml:space="preserve">Wyświetla wartość logiczną PRAWDA, jeśli przynajmniej jeden z jej argumentów ma wartość </t>
  </si>
  <si>
    <t>logiczną PRAWDA. Jeśli wszystkie argumenty mają wartość logiczną fałsz, to funkcja wyświetla</t>
  </si>
  <si>
    <t>wartość logiczną FAŁSZ.</t>
  </si>
  <si>
    <t>LUB(wartość_logiczna1; wartość_logiczna2; ...)</t>
  </si>
  <si>
    <t xml:space="preserve">Wartość_logiczna1, wartość_logiczna2, itd. to od 1 do 30 warunków, które sprawdza się pod </t>
  </si>
  <si>
    <t xml:space="preserve">kątem wartości logicznej PRAWDA lub FAŁSZ. </t>
  </si>
  <si>
    <t>FUNKCJA JEŻELI</t>
  </si>
  <si>
    <t>W zależności od tego, czy pewien warunek jest spełniony, zwraca jedną lub drugą wartość.</t>
  </si>
  <si>
    <t>Funkcję tę wykorzystuje się w celu przeprowadzenia testu logicznego na wartościach i formułach.</t>
  </si>
  <si>
    <t>Wynik testu decyduje o wartości otrzymanej w wyniku funkcji JEŻELI.</t>
  </si>
  <si>
    <t>PRAWDA. Jeżeli wartość ta jest pominięta, funkcja wyświetli wartośc PRAWDA.</t>
  </si>
  <si>
    <t>jest pominięta, funkcja wyświetli wartość FAŁSZ.</t>
  </si>
  <si>
    <t>wyświetli komunikat "Przeroczony budżet", w przeciwnym wypadku wyświetli "OK.".</t>
  </si>
  <si>
    <r>
      <t>Zmienna_logiczna</t>
    </r>
    <r>
      <rPr>
        <sz val="10"/>
        <rFont val="Arial CE"/>
        <family val="2"/>
      </rPr>
      <t xml:space="preserve"> to wyrażenie, które może przyjmować wartości PRAWDA lub FAŁSZ. Funkcja</t>
    </r>
  </si>
  <si>
    <r>
      <t xml:space="preserve">logiczny1, logiczny2,... </t>
    </r>
    <r>
      <rPr>
        <sz val="10"/>
        <rFont val="Arial CE"/>
        <family val="2"/>
      </rPr>
      <t>to od 1 do 30 warunków logicznych, które mogą przyjmować wartości</t>
    </r>
  </si>
  <si>
    <r>
      <t>Logiczna_test</t>
    </r>
    <r>
      <rPr>
        <sz val="10"/>
        <rFont val="Arial CE"/>
        <family val="2"/>
      </rPr>
      <t xml:space="preserve"> to dowolna wartość lub wyrażenie, sprawdzane, czy jest to PRAWDA czy FAŁSZ.</t>
    </r>
  </si>
  <si>
    <r>
      <t>Wartość_jeżeli_prawda</t>
    </r>
    <r>
      <rPr>
        <sz val="10"/>
        <rFont val="Arial CE"/>
        <family val="2"/>
      </rPr>
      <t xml:space="preserve"> to wartość wyniku dla przypadku, gdy wartość zmiennej jest równa</t>
    </r>
  </si>
  <si>
    <r>
      <t>Wartość_jeżeli_fałsz</t>
    </r>
    <r>
      <rPr>
        <sz val="10"/>
        <rFont val="Arial CE"/>
        <family val="2"/>
      </rPr>
      <t xml:space="preserve"> to wartość wyniku, jeśli wartosćzmiennej jest równa FAŁSZ. Jeśli wartość </t>
    </r>
  </si>
  <si>
    <r>
      <t xml:space="preserve">1) Funkcję </t>
    </r>
    <r>
      <rPr>
        <b/>
        <sz val="10"/>
        <rFont val="Arial CE"/>
        <family val="0"/>
      </rPr>
      <t>PRAWDA</t>
    </r>
  </si>
  <si>
    <r>
      <t xml:space="preserve">2) Funkcję </t>
    </r>
    <r>
      <rPr>
        <b/>
        <sz val="10"/>
        <rFont val="Arial CE"/>
        <family val="0"/>
      </rPr>
      <t>FAŁSZ</t>
    </r>
  </si>
  <si>
    <r>
      <t xml:space="preserve">3) Funkcję </t>
    </r>
    <r>
      <rPr>
        <b/>
        <sz val="10"/>
        <rFont val="Arial CE"/>
        <family val="0"/>
      </rPr>
      <t>NIE</t>
    </r>
  </si>
  <si>
    <r>
      <t xml:space="preserve">4) Funkcję </t>
    </r>
    <r>
      <rPr>
        <b/>
        <sz val="10"/>
        <rFont val="Arial CE"/>
        <family val="0"/>
      </rPr>
      <t>ORAZ</t>
    </r>
  </si>
  <si>
    <r>
      <t xml:space="preserve">5) Funkcję </t>
    </r>
    <r>
      <rPr>
        <b/>
        <sz val="10"/>
        <rFont val="Arial CE"/>
        <family val="0"/>
      </rPr>
      <t>LUB</t>
    </r>
  </si>
  <si>
    <r>
      <t xml:space="preserve">6) Funkcję </t>
    </r>
    <r>
      <rPr>
        <b/>
        <sz val="10"/>
        <rFont val="Arial CE"/>
        <family val="0"/>
      </rPr>
      <t>JEŻELI</t>
    </r>
  </si>
  <si>
    <r>
      <t>JEŻELI(B2&gt;C2;"Przekroczony budżet";"OK.")</t>
    </r>
    <r>
      <rPr>
        <sz val="10"/>
        <rFont val="Arial CE"/>
        <family val="0"/>
      </rPr>
      <t xml:space="preserve"> - jeśli warunek B2&gt;C2 jest spełniony, funkcja</t>
    </r>
  </si>
  <si>
    <r>
      <t>LUB(1+1=2; 2+2=5)</t>
    </r>
    <r>
      <rPr>
        <sz val="10"/>
        <rFont val="Arial CE"/>
        <family val="0"/>
      </rPr>
      <t xml:space="preserve"> jest równe PRAWDA</t>
    </r>
  </si>
  <si>
    <r>
      <t>LUB(1+1=1; 2+2=5)</t>
    </r>
    <r>
      <rPr>
        <sz val="10"/>
        <rFont val="Arial CE"/>
        <family val="0"/>
      </rPr>
      <t xml:space="preserve"> jest równe FAŁSZ</t>
    </r>
  </si>
  <si>
    <r>
      <t>LUB(PRAWDA)</t>
    </r>
    <r>
      <rPr>
        <sz val="10"/>
        <rFont val="Arial CE"/>
        <family val="0"/>
      </rPr>
      <t xml:space="preserve"> jest równe PRAWDA</t>
    </r>
  </si>
  <si>
    <r>
      <t>ORAZ(2+2=4; 2+3=5)</t>
    </r>
    <r>
      <rPr>
        <sz val="10"/>
        <rFont val="Arial CE"/>
        <family val="0"/>
      </rPr>
      <t xml:space="preserve"> jest równe PRAWDA</t>
    </r>
  </si>
  <si>
    <r>
      <t>ORAZ(PRAWDA;FAŁSZ)</t>
    </r>
    <r>
      <rPr>
        <sz val="10"/>
        <rFont val="Arial CE"/>
        <family val="0"/>
      </rPr>
      <t xml:space="preserve"> jest równe FAŁSZ</t>
    </r>
  </si>
  <si>
    <r>
      <t>ORAZ(PRAWDA;PRAWDA)</t>
    </r>
    <r>
      <rPr>
        <sz val="10"/>
        <rFont val="Arial CE"/>
        <family val="0"/>
      </rPr>
      <t xml:space="preserve"> jest równe PRAWDA</t>
    </r>
  </si>
  <si>
    <r>
      <t>NIE(1+1=2)</t>
    </r>
    <r>
      <rPr>
        <sz val="10"/>
        <rFont val="Arial CE"/>
        <family val="0"/>
      </rPr>
      <t xml:space="preserve"> jest równe FAŁSZ</t>
    </r>
  </si>
  <si>
    <r>
      <t>NIE(FAŁSZ)</t>
    </r>
    <r>
      <rPr>
        <sz val="10"/>
        <rFont val="Arial CE"/>
        <family val="0"/>
      </rPr>
      <t xml:space="preserve"> jest równe PRAWDA</t>
    </r>
  </si>
  <si>
    <r>
      <t>2.</t>
    </r>
    <r>
      <rPr>
        <i/>
        <sz val="10"/>
        <rFont val="Arial CE"/>
        <family val="2"/>
      </rPr>
      <t xml:space="preserve"> Zmień format komórek w kolumnie F tak, aby wartości wpłat były widoczne z jednym</t>
    </r>
  </si>
  <si>
    <t>poleceniu 1, ale tym razem funkcja w teście logicznym powinna odwoływać się do komórek z kolumny H.</t>
  </si>
  <si>
    <r>
      <t>JEŻELI(logiczna_test; wartość_jeżeli_prawda; wartość_jeżeli_fałsz)</t>
    </r>
    <r>
      <rPr>
        <b/>
        <sz val="10"/>
        <rFont val="Arial CE"/>
        <family val="2"/>
      </rPr>
      <t>.</t>
    </r>
  </si>
  <si>
    <r>
      <t>1.</t>
    </r>
    <r>
      <rPr>
        <i/>
        <sz val="10"/>
        <rFont val="Arial CE"/>
        <family val="2"/>
      </rPr>
      <t xml:space="preserve"> Dopisz w komórce G3 tytuł "</t>
    </r>
    <r>
      <rPr>
        <b/>
        <i/>
        <sz val="10"/>
        <color indexed="18"/>
        <rFont val="Arial CE"/>
        <family val="0"/>
      </rPr>
      <t>Nagroda</t>
    </r>
    <r>
      <rPr>
        <i/>
        <sz val="10"/>
        <rFont val="Arial CE"/>
        <family val="2"/>
      </rPr>
      <t>". W komórkach G4:G10 zakoduj funkcję, która zwróci</t>
    </r>
  </si>
  <si>
    <r>
      <t>wartość "</t>
    </r>
    <r>
      <rPr>
        <i/>
        <sz val="10"/>
        <color indexed="16"/>
        <rFont val="Arial CE"/>
        <family val="0"/>
      </rPr>
      <t>Przyznano nagrodę</t>
    </r>
    <r>
      <rPr>
        <i/>
        <sz val="10"/>
        <rFont val="Arial CE"/>
        <family val="2"/>
      </rPr>
      <t>", jeśli osoba wpłaciła powyżej 6 tys. zł, a w przeciwnym wypadku "</t>
    </r>
    <r>
      <rPr>
        <i/>
        <sz val="10"/>
        <color indexed="16"/>
        <rFont val="Arial CE"/>
        <family val="0"/>
      </rPr>
      <t>Bez nagrody</t>
    </r>
    <r>
      <rPr>
        <i/>
        <sz val="10"/>
        <rFont val="Arial CE"/>
        <family val="2"/>
      </rPr>
      <t>".</t>
    </r>
  </si>
  <si>
    <r>
      <t>3.</t>
    </r>
    <r>
      <rPr>
        <i/>
        <sz val="10"/>
        <rFont val="Arial CE"/>
        <family val="2"/>
      </rPr>
      <t xml:space="preserve"> W kolumnie H dodaj tytuł "</t>
    </r>
    <r>
      <rPr>
        <b/>
        <i/>
        <sz val="10"/>
        <color indexed="18"/>
        <rFont val="Arial CE"/>
        <family val="0"/>
      </rPr>
      <t>wartość logiczn</t>
    </r>
    <r>
      <rPr>
        <i/>
        <sz val="10"/>
        <rFont val="Arial CE"/>
        <family val="2"/>
      </rPr>
      <t>a". W wierszach tej kolumny zastosuj funkcję, która</t>
    </r>
  </si>
  <si>
    <r>
      <t xml:space="preserve">będzie zwracała wartość </t>
    </r>
    <r>
      <rPr>
        <i/>
        <sz val="10"/>
        <color indexed="16"/>
        <rFont val="Arial CE"/>
        <family val="0"/>
      </rPr>
      <t>PRAWDA</t>
    </r>
    <r>
      <rPr>
        <i/>
        <sz val="10"/>
        <rFont val="Arial CE"/>
        <family val="2"/>
      </rPr>
      <t xml:space="preserve">, jeśli wpłata przekracza 6 tys. zł, oraz wartość </t>
    </r>
    <r>
      <rPr>
        <i/>
        <sz val="10"/>
        <color indexed="16"/>
        <rFont val="Arial CE"/>
        <family val="0"/>
      </rPr>
      <t>FAŁSZ</t>
    </r>
    <r>
      <rPr>
        <i/>
        <sz val="10"/>
        <rFont val="Arial CE"/>
        <family val="2"/>
      </rPr>
      <t>, jeśli</t>
    </r>
  </si>
  <si>
    <r>
      <t>4.</t>
    </r>
    <r>
      <rPr>
        <i/>
        <sz val="10"/>
        <rFont val="Arial CE"/>
        <family val="2"/>
      </rPr>
      <t xml:space="preserve"> W kolumnie I dodaj tytuł "</t>
    </r>
    <r>
      <rPr>
        <b/>
        <i/>
        <sz val="10"/>
        <color indexed="18"/>
        <rFont val="Arial CE"/>
        <family val="0"/>
      </rPr>
      <t>Sprawdzenie</t>
    </r>
    <r>
      <rPr>
        <i/>
        <sz val="10"/>
        <rFont val="Arial CE"/>
        <family val="2"/>
      </rPr>
      <t xml:space="preserve">". W wierszach tej kolumny zastosuj taką funkcję, jak w </t>
    </r>
  </si>
  <si>
    <t>ile.wierszy …</t>
  </si>
  <si>
    <t>Ilość osób</t>
  </si>
  <si>
    <t>Wykształcenie</t>
  </si>
  <si>
    <t>Narodowość</t>
  </si>
  <si>
    <t>POLKSA</t>
  </si>
  <si>
    <t>WŁOSKA</t>
  </si>
  <si>
    <t>p</t>
  </si>
  <si>
    <t>NIEM.</t>
  </si>
  <si>
    <t>UK.</t>
  </si>
  <si>
    <t>14.</t>
  </si>
  <si>
    <t>A. Ile osób posiada dzieci?</t>
  </si>
  <si>
    <t>B. Oblicz łączną liczbę dzieci w bazie</t>
  </si>
  <si>
    <t>C. Oblicz stosunek łącznej wagi kobiet do łącznej wagi mężczyzn</t>
  </si>
  <si>
    <t>Opracuj następujące tabelki: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</si>
</sst>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 mmm\ yy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\(ddd\)\ dd/mmm/yy"/>
    <numFmt numFmtId="177" formatCode="#,##0.00\ &quot;zł&quot;"/>
    <numFmt numFmtId="178" formatCode="dd/mm/yy\ h:mm"/>
    <numFmt numFmtId="179" formatCode="d/mm"/>
    <numFmt numFmtId="180" formatCode="0.0_ ;[Red]\-0.0\ "/>
    <numFmt numFmtId="181" formatCode="0.00_ ;[Red]\-0.00\ "/>
  </numFmts>
  <fonts count="29">
    <font>
      <sz val="10"/>
      <name val="Arial CE"/>
      <family val="0"/>
    </font>
    <font>
      <sz val="26"/>
      <color indexed="10"/>
      <name val="Freestyle Script"/>
      <family val="4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32"/>
      <color indexed="10"/>
      <name val="Times New Roman CE"/>
      <family val="1"/>
    </font>
    <font>
      <b/>
      <sz val="12"/>
      <name val="Arial CE"/>
      <family val="2"/>
    </font>
    <font>
      <b/>
      <sz val="12"/>
      <color indexed="9"/>
      <name val="Times New Roman"/>
      <family val="1"/>
    </font>
    <font>
      <b/>
      <sz val="22"/>
      <color indexed="10"/>
      <name val="Times New Roman"/>
      <family val="1"/>
    </font>
    <font>
      <sz val="12"/>
      <color indexed="12"/>
      <name val="Arial CE"/>
      <family val="2"/>
    </font>
    <font>
      <b/>
      <sz val="12"/>
      <color indexed="10"/>
      <name val="Times New Roman"/>
      <family val="1"/>
    </font>
    <font>
      <sz val="12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6"/>
      <color indexed="9"/>
      <name val="Arial CE"/>
      <family val="2"/>
    </font>
    <font>
      <b/>
      <sz val="12"/>
      <color indexed="9"/>
      <name val="Arial CE"/>
      <family val="2"/>
    </font>
    <font>
      <b/>
      <sz val="90"/>
      <color indexed="46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sz val="8"/>
      <name val="Arial CE"/>
      <family val="0"/>
    </font>
    <font>
      <i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u val="single"/>
      <sz val="10"/>
      <color indexed="8"/>
      <name val="Arial CE"/>
      <family val="2"/>
    </font>
    <font>
      <u val="single"/>
      <sz val="10"/>
      <name val="Arial CE"/>
      <family val="0"/>
    </font>
    <font>
      <b/>
      <i/>
      <sz val="10"/>
      <color indexed="18"/>
      <name val="Arial CE"/>
      <family val="0"/>
    </font>
    <font>
      <sz val="11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/>
      <protection locked="0"/>
    </xf>
    <xf numFmtId="176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177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44" fontId="10" fillId="0" borderId="0" xfId="18" applyFont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7" fontId="0" fillId="0" borderId="6" xfId="0" applyNumberFormat="1" applyBorder="1" applyAlignment="1" applyProtection="1">
      <alignment/>
      <protection locked="0"/>
    </xf>
    <xf numFmtId="14" fontId="2" fillId="4" borderId="2" xfId="0" applyNumberFormat="1" applyFont="1" applyFill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5" fillId="0" borderId="1" xfId="18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177" fontId="3" fillId="3" borderId="2" xfId="0" applyNumberFormat="1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9" fontId="10" fillId="0" borderId="1" xfId="0" applyNumberFormat="1" applyFont="1" applyBorder="1" applyAlignment="1" applyProtection="1">
      <alignment/>
      <protection hidden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8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74" fontId="0" fillId="0" borderId="0" xfId="15" applyNumberFormat="1" applyAlignment="1" applyProtection="1">
      <alignment/>
      <protection locked="0"/>
    </xf>
    <xf numFmtId="0" fontId="2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17" fillId="0" borderId="9" xfId="0" applyFont="1" applyBorder="1" applyAlignment="1" applyProtection="1">
      <alignment horizontal="center"/>
      <protection hidden="1"/>
    </xf>
    <xf numFmtId="2" fontId="15" fillId="5" borderId="10" xfId="0" applyNumberFormat="1" applyFont="1" applyFill="1" applyBorder="1" applyAlignment="1" applyProtection="1">
      <alignment horizontal="center" vertical="center"/>
      <protection hidden="1"/>
    </xf>
    <xf numFmtId="2" fontId="15" fillId="5" borderId="11" xfId="0" applyNumberFormat="1" applyFont="1" applyFill="1" applyBorder="1" applyAlignment="1" applyProtection="1">
      <alignment horizontal="center" vertical="center"/>
      <protection hidden="1"/>
    </xf>
    <xf numFmtId="2" fontId="15" fillId="5" borderId="12" xfId="0" applyNumberFormat="1" applyFont="1" applyFill="1" applyBorder="1" applyAlignment="1" applyProtection="1">
      <alignment horizontal="center" vertical="center"/>
      <protection hidden="1"/>
    </xf>
    <xf numFmtId="2" fontId="15" fillId="5" borderId="13" xfId="0" applyNumberFormat="1" applyFont="1" applyFill="1" applyBorder="1" applyAlignment="1" applyProtection="1">
      <alignment horizontal="center" vertical="center"/>
      <protection hidden="1"/>
    </xf>
    <xf numFmtId="2" fontId="15" fillId="5" borderId="0" xfId="0" applyNumberFormat="1" applyFont="1" applyFill="1" applyBorder="1" applyAlignment="1" applyProtection="1">
      <alignment horizontal="center" vertical="center"/>
      <protection hidden="1"/>
    </xf>
    <xf numFmtId="2" fontId="15" fillId="5" borderId="14" xfId="0" applyNumberFormat="1" applyFont="1" applyFill="1" applyBorder="1" applyAlignment="1" applyProtection="1">
      <alignment horizontal="center" vertical="center"/>
      <protection hidden="1"/>
    </xf>
    <xf numFmtId="2" fontId="15" fillId="5" borderId="15" xfId="0" applyNumberFormat="1" applyFont="1" applyFill="1" applyBorder="1" applyAlignment="1" applyProtection="1">
      <alignment horizontal="center" vertical="center"/>
      <protection hidden="1"/>
    </xf>
    <xf numFmtId="2" fontId="15" fillId="5" borderId="16" xfId="0" applyNumberFormat="1" applyFont="1" applyFill="1" applyBorder="1" applyAlignment="1" applyProtection="1">
      <alignment horizontal="center" vertical="center"/>
      <protection hidden="1"/>
    </xf>
    <xf numFmtId="2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8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zyklad!G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ZADANIA!G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ZADANIA!F6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57150</xdr:rowOff>
    </xdr:from>
    <xdr:to>
      <xdr:col>10</xdr:col>
      <xdr:colOff>276225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09700" y="57150"/>
          <a:ext cx="54864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FUNKCJE LOGICZNE</a:t>
          </a:r>
        </a:p>
      </xdr:txBody>
    </xdr:sp>
    <xdr:clientData/>
  </xdr:twoCellAnchor>
  <xdr:twoCellAnchor>
    <xdr:from>
      <xdr:col>6</xdr:col>
      <xdr:colOff>628650</xdr:colOff>
      <xdr:row>80</xdr:row>
      <xdr:rowOff>95250</xdr:rowOff>
    </xdr:from>
    <xdr:to>
      <xdr:col>9</xdr:col>
      <xdr:colOff>314325</xdr:colOff>
      <xdr:row>84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467225" y="13163550"/>
          <a:ext cx="1771650" cy="552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Przykład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31</xdr:row>
      <xdr:rowOff>47625</xdr:rowOff>
    </xdr:from>
    <xdr:to>
      <xdr:col>6</xdr:col>
      <xdr:colOff>885825</xdr:colOff>
      <xdr:row>34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57600" y="5105400"/>
          <a:ext cx="1752600" cy="552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ZADANIA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0</xdr:rowOff>
    </xdr:from>
    <xdr:to>
      <xdr:col>18</xdr:col>
      <xdr:colOff>228600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2657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1</xdr:row>
      <xdr:rowOff>514350</xdr:rowOff>
    </xdr:from>
    <xdr:to>
      <xdr:col>12</xdr:col>
      <xdr:colOff>590550</xdr:colOff>
      <xdr:row>4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8924925" y="676275"/>
          <a:ext cx="1771650" cy="552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Zadania</a:t>
          </a:r>
        </a:p>
      </xdr:txBody>
    </xdr:sp>
    <xdr:clientData/>
  </xdr:twoCellAnchor>
  <xdr:twoCellAnchor>
    <xdr:from>
      <xdr:col>5</xdr:col>
      <xdr:colOff>1171575</xdr:colOff>
      <xdr:row>67</xdr:row>
      <xdr:rowOff>76200</xdr:rowOff>
    </xdr:from>
    <xdr:to>
      <xdr:col>9</xdr:col>
      <xdr:colOff>276225</xdr:colOff>
      <xdr:row>70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5095875" y="12677775"/>
          <a:ext cx="3133725" cy="552450"/>
        </a:xfrm>
        <a:prstGeom prst="wedgeEllipseCallout">
          <a:avLst>
            <a:gd name="adj1" fmla="val 35018"/>
            <a:gd name="adj2" fmla="val 8620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=ZAOKR(DNI.360(?;?);0)
=ZAOKR(?-?;0)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0"/>
  <sheetViews>
    <sheetView tabSelected="1" workbookViewId="0" topLeftCell="A1">
      <selection activeCell="L72" sqref="L72"/>
    </sheetView>
  </sheetViews>
  <sheetFormatPr defaultColWidth="9.00390625" defaultRowHeight="12.75"/>
  <cols>
    <col min="1" max="1" width="4.75390625" style="50" customWidth="1"/>
    <col min="2" max="16384" width="9.125" style="50" customWidth="1"/>
  </cols>
  <sheetData>
    <row r="1" ht="15.75">
      <c r="C1" s="49"/>
    </row>
    <row r="2" ht="15.75">
      <c r="C2" s="49"/>
    </row>
    <row r="3" ht="15.75">
      <c r="C3" s="49"/>
    </row>
    <row r="6" ht="12.75">
      <c r="B6" s="65" t="s">
        <v>175</v>
      </c>
    </row>
    <row r="7" ht="12.75">
      <c r="C7" s="52"/>
    </row>
    <row r="8" ht="12.75">
      <c r="C8" s="50" t="s">
        <v>215</v>
      </c>
    </row>
    <row r="9" ht="12.75">
      <c r="C9" s="50" t="s">
        <v>216</v>
      </c>
    </row>
    <row r="10" ht="12.75">
      <c r="C10" s="50" t="s">
        <v>217</v>
      </c>
    </row>
    <row r="11" ht="12.75">
      <c r="C11" s="50" t="s">
        <v>218</v>
      </c>
    </row>
    <row r="12" ht="12.75">
      <c r="C12" s="50" t="s">
        <v>219</v>
      </c>
    </row>
    <row r="13" ht="12.75">
      <c r="C13" s="50" t="s">
        <v>220</v>
      </c>
    </row>
    <row r="15" ht="12.75">
      <c r="C15" s="50" t="s">
        <v>176</v>
      </c>
    </row>
    <row r="17" ht="12.75">
      <c r="B17" s="63" t="s">
        <v>177</v>
      </c>
    </row>
    <row r="18" ht="12.75">
      <c r="C18" s="50" t="s">
        <v>178</v>
      </c>
    </row>
    <row r="19" ht="12.75">
      <c r="C19" s="50" t="s">
        <v>179</v>
      </c>
    </row>
    <row r="20" ht="12.75">
      <c r="C20" s="64" t="s">
        <v>180</v>
      </c>
    </row>
    <row r="22" ht="12.75">
      <c r="B22" s="63" t="s">
        <v>181</v>
      </c>
    </row>
    <row r="23" ht="12.75">
      <c r="C23" s="50" t="s">
        <v>182</v>
      </c>
    </row>
    <row r="24" ht="12.75">
      <c r="C24" s="50" t="s">
        <v>179</v>
      </c>
    </row>
    <row r="25" ht="12.75">
      <c r="C25" s="64" t="s">
        <v>183</v>
      </c>
    </row>
    <row r="27" ht="12.75">
      <c r="B27" s="63" t="s">
        <v>184</v>
      </c>
    </row>
    <row r="28" ht="12.75">
      <c r="C28" s="50" t="s">
        <v>185</v>
      </c>
    </row>
    <row r="29" ht="12.75">
      <c r="C29" s="50" t="s">
        <v>179</v>
      </c>
    </row>
    <row r="30" ht="12.75">
      <c r="C30" s="64" t="s">
        <v>186</v>
      </c>
    </row>
    <row r="32" ht="12.75">
      <c r="C32" s="51" t="s">
        <v>210</v>
      </c>
    </row>
    <row r="33" ht="12.75">
      <c r="C33" s="50" t="s">
        <v>187</v>
      </c>
    </row>
    <row r="34" ht="12.75">
      <c r="C34" s="50" t="s">
        <v>188</v>
      </c>
    </row>
    <row r="35" ht="12.75">
      <c r="C35" s="53" t="s">
        <v>229</v>
      </c>
    </row>
    <row r="36" ht="12.75">
      <c r="C36" s="53" t="s">
        <v>228</v>
      </c>
    </row>
    <row r="38" ht="12.75">
      <c r="B38" s="63" t="s">
        <v>189</v>
      </c>
    </row>
    <row r="39" ht="12.75">
      <c r="C39" s="50" t="s">
        <v>190</v>
      </c>
    </row>
    <row r="40" ht="12.75">
      <c r="C40" s="50" t="s">
        <v>191</v>
      </c>
    </row>
    <row r="41" ht="12.75">
      <c r="C41" s="50" t="s">
        <v>179</v>
      </c>
    </row>
    <row r="42" ht="12.75">
      <c r="C42" s="64" t="s">
        <v>192</v>
      </c>
    </row>
    <row r="43" ht="12.75">
      <c r="C43" s="51" t="s">
        <v>211</v>
      </c>
    </row>
    <row r="44" ht="12.75">
      <c r="C44" s="50" t="s">
        <v>193</v>
      </c>
    </row>
    <row r="45" ht="12.75">
      <c r="C45" s="50" t="s">
        <v>188</v>
      </c>
    </row>
    <row r="46" ht="12.75">
      <c r="C46" s="53" t="s">
        <v>227</v>
      </c>
    </row>
    <row r="47" ht="12.75">
      <c r="C47" s="53" t="s">
        <v>226</v>
      </c>
    </row>
    <row r="48" ht="12.75">
      <c r="C48" s="53" t="s">
        <v>225</v>
      </c>
    </row>
    <row r="49" ht="12.75">
      <c r="C49" s="50" t="s">
        <v>194</v>
      </c>
    </row>
    <row r="50" ht="12.75">
      <c r="C50" s="50" t="s">
        <v>195</v>
      </c>
    </row>
    <row r="52" ht="12.75">
      <c r="B52" s="63" t="s">
        <v>196</v>
      </c>
    </row>
    <row r="53" ht="12.75">
      <c r="C53" s="50" t="s">
        <v>197</v>
      </c>
    </row>
    <row r="54" ht="12.75">
      <c r="C54" s="50" t="s">
        <v>198</v>
      </c>
    </row>
    <row r="55" ht="12.75">
      <c r="C55" s="50" t="s">
        <v>199</v>
      </c>
    </row>
    <row r="56" ht="12.75">
      <c r="C56" s="50" t="s">
        <v>179</v>
      </c>
    </row>
    <row r="57" ht="12.75">
      <c r="C57" s="53" t="s">
        <v>200</v>
      </c>
    </row>
    <row r="58" ht="12.75">
      <c r="C58" s="50" t="s">
        <v>201</v>
      </c>
    </row>
    <row r="59" ht="12.75">
      <c r="C59" s="50" t="s">
        <v>202</v>
      </c>
    </row>
    <row r="61" ht="12.75">
      <c r="C61" s="50" t="s">
        <v>188</v>
      </c>
    </row>
    <row r="62" ht="12.75">
      <c r="C62" s="53" t="s">
        <v>224</v>
      </c>
    </row>
    <row r="63" ht="12.75">
      <c r="C63" s="53" t="s">
        <v>223</v>
      </c>
    </row>
    <row r="64" ht="12.75">
      <c r="C64" s="53" t="s">
        <v>222</v>
      </c>
    </row>
    <row r="66" spans="2:4" ht="12.75">
      <c r="B66" s="63" t="s">
        <v>203</v>
      </c>
      <c r="D66" s="66"/>
    </row>
    <row r="67" ht="12.75">
      <c r="C67" s="50" t="s">
        <v>204</v>
      </c>
    </row>
    <row r="68" ht="12.75">
      <c r="C68" s="50" t="s">
        <v>205</v>
      </c>
    </row>
    <row r="69" ht="12.75">
      <c r="C69" s="50" t="s">
        <v>206</v>
      </c>
    </row>
    <row r="70" ht="12.75">
      <c r="C70" s="50" t="s">
        <v>179</v>
      </c>
    </row>
    <row r="71" ht="12.75">
      <c r="C71" s="53" t="s">
        <v>232</v>
      </c>
    </row>
    <row r="72" ht="12.75">
      <c r="C72" s="51" t="s">
        <v>212</v>
      </c>
    </row>
    <row r="73" ht="12.75">
      <c r="C73" s="51" t="s">
        <v>213</v>
      </c>
    </row>
    <row r="74" ht="12.75">
      <c r="C74" s="50" t="s">
        <v>207</v>
      </c>
    </row>
    <row r="75" ht="12.75">
      <c r="C75" s="51" t="s">
        <v>214</v>
      </c>
    </row>
    <row r="76" ht="12.75">
      <c r="C76" s="50" t="s">
        <v>208</v>
      </c>
    </row>
    <row r="78" ht="12.75">
      <c r="C78" s="50" t="s">
        <v>188</v>
      </c>
    </row>
    <row r="79" ht="12.75">
      <c r="C79" s="53" t="s">
        <v>221</v>
      </c>
    </row>
    <row r="80" ht="12.75">
      <c r="C80" s="50" t="s">
        <v>209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I30" sqref="I30"/>
    </sheetView>
  </sheetViews>
  <sheetFormatPr defaultColWidth="9.00390625" defaultRowHeight="12.75"/>
  <cols>
    <col min="5" max="5" width="14.375" style="0" customWidth="1"/>
    <col min="7" max="7" width="19.375" style="0" customWidth="1"/>
    <col min="8" max="8" width="17.375" style="0" customWidth="1"/>
    <col min="9" max="9" width="12.625" style="0" customWidth="1"/>
    <col min="20" max="20" width="13.625" style="0" customWidth="1"/>
  </cols>
  <sheetData>
    <row r="1" spans="1:2" ht="15.75">
      <c r="A1" s="43" t="s">
        <v>147</v>
      </c>
      <c r="B1" s="43"/>
    </row>
    <row r="3" spans="1:9" ht="12.75" customHeight="1">
      <c r="A3" s="55" t="s">
        <v>148</v>
      </c>
      <c r="B3" s="55" t="s">
        <v>149</v>
      </c>
      <c r="C3" s="55" t="s">
        <v>150</v>
      </c>
      <c r="D3" s="55" t="s">
        <v>151</v>
      </c>
      <c r="E3" s="55" t="s">
        <v>152</v>
      </c>
      <c r="F3" s="56" t="s">
        <v>153</v>
      </c>
      <c r="G3" s="45"/>
      <c r="H3" s="45"/>
      <c r="I3" s="45"/>
    </row>
    <row r="4" spans="1:6" ht="12.75">
      <c r="A4" s="57">
        <v>1</v>
      </c>
      <c r="B4" s="58" t="s">
        <v>154</v>
      </c>
      <c r="C4" s="58" t="s">
        <v>155</v>
      </c>
      <c r="D4" s="57">
        <v>1964</v>
      </c>
      <c r="E4" s="59" t="s">
        <v>156</v>
      </c>
      <c r="F4" s="60">
        <v>12644.6</v>
      </c>
    </row>
    <row r="5" spans="1:6" ht="12.75">
      <c r="A5" s="57">
        <v>2</v>
      </c>
      <c r="B5" s="58" t="s">
        <v>157</v>
      </c>
      <c r="C5" s="58" t="s">
        <v>158</v>
      </c>
      <c r="D5" s="57">
        <v>1957</v>
      </c>
      <c r="E5" s="59" t="s">
        <v>156</v>
      </c>
      <c r="F5" s="60"/>
    </row>
    <row r="6" spans="1:6" ht="12.75">
      <c r="A6" s="57">
        <v>3</v>
      </c>
      <c r="B6" s="58" t="s">
        <v>157</v>
      </c>
      <c r="C6" s="58" t="s">
        <v>159</v>
      </c>
      <c r="D6" s="57">
        <v>1981</v>
      </c>
      <c r="E6" s="59" t="s">
        <v>156</v>
      </c>
      <c r="F6" s="60"/>
    </row>
    <row r="7" spans="1:6" ht="12.75">
      <c r="A7" s="57">
        <v>4</v>
      </c>
      <c r="B7" s="58" t="s">
        <v>161</v>
      </c>
      <c r="C7" s="58" t="s">
        <v>162</v>
      </c>
      <c r="D7" s="57">
        <v>1950</v>
      </c>
      <c r="E7" s="59" t="s">
        <v>163</v>
      </c>
      <c r="F7" s="60">
        <v>6250.24</v>
      </c>
    </row>
    <row r="8" spans="1:6" ht="12.75">
      <c r="A8" s="57">
        <v>5</v>
      </c>
      <c r="B8" s="58" t="s">
        <v>165</v>
      </c>
      <c r="C8" s="58" t="s">
        <v>166</v>
      </c>
      <c r="D8" s="57">
        <v>1954</v>
      </c>
      <c r="E8" s="59" t="s">
        <v>167</v>
      </c>
      <c r="F8" s="60">
        <v>4033.17</v>
      </c>
    </row>
    <row r="9" spans="1:6" ht="12.75">
      <c r="A9" s="57">
        <v>6</v>
      </c>
      <c r="B9" s="58" t="s">
        <v>168</v>
      </c>
      <c r="C9" s="58" t="s">
        <v>169</v>
      </c>
      <c r="D9" s="57">
        <v>1961</v>
      </c>
      <c r="E9" s="59" t="s">
        <v>170</v>
      </c>
      <c r="F9" s="60">
        <v>8505.43</v>
      </c>
    </row>
    <row r="10" spans="1:6" ht="12.75">
      <c r="A10" s="57">
        <v>7</v>
      </c>
      <c r="B10" s="58" t="s">
        <v>168</v>
      </c>
      <c r="C10" s="58" t="s">
        <v>171</v>
      </c>
      <c r="D10" s="57">
        <v>1962</v>
      </c>
      <c r="E10" s="59" t="s">
        <v>170</v>
      </c>
      <c r="F10" s="60"/>
    </row>
    <row r="11" ht="12.75">
      <c r="F11" s="46"/>
    </row>
    <row r="12" spans="5:6" ht="12.75">
      <c r="E12" s="62" t="s">
        <v>173</v>
      </c>
      <c r="F12" s="61"/>
    </row>
    <row r="17" ht="12.75">
      <c r="A17" s="54" t="s">
        <v>233</v>
      </c>
    </row>
    <row r="18" ht="12.75">
      <c r="A18" s="44" t="s">
        <v>234</v>
      </c>
    </row>
    <row r="20" ht="12.75">
      <c r="A20" s="54" t="s">
        <v>230</v>
      </c>
    </row>
    <row r="21" ht="12.75">
      <c r="A21" s="44" t="s">
        <v>160</v>
      </c>
    </row>
    <row r="22" ht="12.75">
      <c r="A22" s="67" t="s">
        <v>164</v>
      </c>
    </row>
    <row r="24" spans="1:9" ht="12.75">
      <c r="A24" s="54" t="s">
        <v>235</v>
      </c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4" t="s">
        <v>236</v>
      </c>
      <c r="B25" s="44"/>
      <c r="C25" s="44"/>
      <c r="D25" s="44"/>
      <c r="E25" s="44"/>
      <c r="F25" s="44"/>
      <c r="G25" s="44"/>
      <c r="H25" s="44"/>
      <c r="I25" s="44"/>
    </row>
    <row r="26" spans="1:9" ht="12.75">
      <c r="A26" s="44" t="s">
        <v>172</v>
      </c>
      <c r="B26" s="44"/>
      <c r="C26" s="44"/>
      <c r="D26" s="44"/>
      <c r="E26" s="44"/>
      <c r="F26" s="44"/>
      <c r="G26" s="44"/>
      <c r="H26" s="44"/>
      <c r="I26" s="44"/>
    </row>
    <row r="27" ht="12.75">
      <c r="A27" s="68" t="s">
        <v>174</v>
      </c>
    </row>
    <row r="29" ht="12.75">
      <c r="A29" s="54" t="s">
        <v>237</v>
      </c>
    </row>
    <row r="30" ht="12.75">
      <c r="A30" s="44" t="s">
        <v>231</v>
      </c>
    </row>
    <row r="31" ht="12.75">
      <c r="A31" s="44"/>
    </row>
    <row r="32" ht="12.75">
      <c r="C32" s="47"/>
    </row>
    <row r="34" spans="8:11" ht="12.75">
      <c r="H34" s="48"/>
      <c r="I34" s="48"/>
      <c r="J34" s="48"/>
      <c r="K34" s="48"/>
    </row>
    <row r="38" spans="8:11" ht="12.75">
      <c r="H38" s="48"/>
      <c r="I38" s="48"/>
      <c r="J38" s="48"/>
      <c r="K38" s="48"/>
    </row>
  </sheetData>
  <printOptions/>
  <pageMargins left="0.75" right="0.75" top="1" bottom="1" header="0.5" footer="0.5"/>
  <pageSetup orientation="portrait" paperSize="9" scale="76" r:id="rId2"/>
  <colBreaks count="2" manualBreakCount="2">
    <brk id="8" max="65535" man="1"/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7"/>
  <sheetViews>
    <sheetView zoomScale="75" zoomScaleNormal="75" workbookViewId="0" topLeftCell="A1">
      <selection activeCell="L113" sqref="L113"/>
    </sheetView>
  </sheetViews>
  <sheetFormatPr defaultColWidth="9.00390625" defaultRowHeight="12.75"/>
  <cols>
    <col min="1" max="1" width="4.625" style="1" customWidth="1"/>
    <col min="2" max="2" width="16.75390625" style="1" customWidth="1"/>
    <col min="3" max="3" width="12.125" style="1" customWidth="1"/>
    <col min="4" max="4" width="5.25390625" style="1" customWidth="1"/>
    <col min="5" max="5" width="12.75390625" style="1" bestFit="1" customWidth="1"/>
    <col min="6" max="6" width="16.125" style="1" customWidth="1"/>
    <col min="7" max="7" width="18.875" style="1" customWidth="1"/>
    <col min="8" max="8" width="8.75390625" style="1" customWidth="1"/>
    <col min="9" max="9" width="9.125" style="1" customWidth="1"/>
    <col min="10" max="10" width="7.75390625" style="1" customWidth="1"/>
    <col min="11" max="11" width="6.25390625" style="1" customWidth="1"/>
    <col min="12" max="12" width="14.25390625" style="1" customWidth="1"/>
    <col min="13" max="13" width="9.00390625" style="1" customWidth="1"/>
    <col min="14" max="14" width="7.625" style="1" customWidth="1"/>
    <col min="15" max="15" width="7.125" style="1" customWidth="1"/>
    <col min="16" max="16" width="9.875" style="1" customWidth="1"/>
    <col min="17" max="17" width="10.00390625" style="1" customWidth="1"/>
    <col min="18" max="18" width="12.125" style="1" bestFit="1" customWidth="1"/>
    <col min="19" max="19" width="9.125" style="1" customWidth="1"/>
    <col min="20" max="20" width="11.625" style="1" bestFit="1" customWidth="1"/>
    <col min="21" max="16384" width="9.125" style="1" customWidth="1"/>
  </cols>
  <sheetData>
    <row r="1" spans="17:19" ht="12.75">
      <c r="Q1" s="30" t="e">
        <f>TRUNC(AVERAGE(Q7:Q42),0)</f>
        <v>#DIV/0!</v>
      </c>
      <c r="R1" s="30" t="e">
        <f>TRUNC(AVERAGE(R7:R42),0)</f>
        <v>#DIV/0!</v>
      </c>
      <c r="S1" s="31"/>
    </row>
    <row r="2" spans="5:19" ht="42.75" thickBot="1">
      <c r="E2" s="2" t="s">
        <v>120</v>
      </c>
      <c r="Q2" s="31"/>
      <c r="R2" s="31"/>
      <c r="S2" s="31"/>
    </row>
    <row r="3" spans="4:7" ht="28.5" customHeight="1" thickBot="1">
      <c r="D3" s="3"/>
      <c r="G3" s="28"/>
    </row>
    <row r="4" ht="12.75">
      <c r="F4" s="69"/>
    </row>
    <row r="5" ht="12.75"/>
    <row r="6" spans="1:23" ht="26.25" customHeight="1">
      <c r="A6" s="4" t="s">
        <v>88</v>
      </c>
      <c r="B6" s="5" t="s">
        <v>42</v>
      </c>
      <c r="C6" s="4" t="s">
        <v>0</v>
      </c>
      <c r="D6" s="4" t="s">
        <v>10</v>
      </c>
      <c r="E6" s="4" t="s">
        <v>5</v>
      </c>
      <c r="F6" s="5" t="s">
        <v>1</v>
      </c>
      <c r="G6" s="5" t="s">
        <v>53</v>
      </c>
      <c r="H6" s="4" t="s">
        <v>57</v>
      </c>
      <c r="I6" s="4" t="s">
        <v>64</v>
      </c>
      <c r="J6" s="4" t="s">
        <v>2</v>
      </c>
      <c r="K6" s="4" t="s">
        <v>3</v>
      </c>
      <c r="L6" s="5" t="s">
        <v>77</v>
      </c>
      <c r="M6" s="4" t="s">
        <v>4</v>
      </c>
      <c r="N6" s="4" t="s">
        <v>6</v>
      </c>
      <c r="O6" s="4" t="s">
        <v>7</v>
      </c>
      <c r="P6" s="4" t="s">
        <v>87</v>
      </c>
      <c r="Q6" s="4" t="s">
        <v>130</v>
      </c>
      <c r="R6" s="4" t="s">
        <v>131</v>
      </c>
      <c r="S6" s="4" t="s">
        <v>132</v>
      </c>
      <c r="T6" s="4" t="s">
        <v>133</v>
      </c>
      <c r="U6" s="6"/>
      <c r="V6" s="6"/>
      <c r="W6" s="6"/>
    </row>
    <row r="7" spans="1:23" ht="12.75">
      <c r="A7" s="6">
        <v>1</v>
      </c>
      <c r="B7" s="7">
        <v>39378.74285714286</v>
      </c>
      <c r="C7" s="6" t="s">
        <v>8</v>
      </c>
      <c r="D7" s="8" t="s">
        <v>40</v>
      </c>
      <c r="E7" s="8" t="s">
        <v>51</v>
      </c>
      <c r="F7" s="7">
        <v>30018</v>
      </c>
      <c r="G7" s="8" t="s">
        <v>54</v>
      </c>
      <c r="H7" s="8" t="s">
        <v>58</v>
      </c>
      <c r="I7" s="8" t="s">
        <v>63</v>
      </c>
      <c r="J7" s="6">
        <v>178</v>
      </c>
      <c r="K7" s="6">
        <v>79</v>
      </c>
      <c r="L7" s="8" t="s">
        <v>76</v>
      </c>
      <c r="M7" s="8" t="s">
        <v>81</v>
      </c>
      <c r="N7" s="8" t="s">
        <v>85</v>
      </c>
      <c r="O7" s="8" t="s">
        <v>85</v>
      </c>
      <c r="P7" s="27">
        <v>100</v>
      </c>
      <c r="Q7" s="36"/>
      <c r="R7" s="6"/>
      <c r="S7" s="6"/>
      <c r="T7" s="6"/>
      <c r="U7" s="6"/>
      <c r="V7" s="6"/>
      <c r="W7" s="6"/>
    </row>
    <row r="8" spans="1:23" ht="12.75">
      <c r="A8" s="6">
        <v>2</v>
      </c>
      <c r="B8" s="7">
        <v>39393.74285714286</v>
      </c>
      <c r="C8" s="6" t="s">
        <v>9</v>
      </c>
      <c r="D8" s="8" t="s">
        <v>41</v>
      </c>
      <c r="E8" s="8" t="s">
        <v>51</v>
      </c>
      <c r="F8" s="7">
        <v>30634</v>
      </c>
      <c r="G8" s="8" t="s">
        <v>55</v>
      </c>
      <c r="H8" s="8" t="s">
        <v>59</v>
      </c>
      <c r="I8" s="8" t="s">
        <v>61</v>
      </c>
      <c r="J8" s="6">
        <v>164</v>
      </c>
      <c r="K8" s="6">
        <v>65</v>
      </c>
      <c r="L8" s="8" t="s">
        <v>78</v>
      </c>
      <c r="M8" s="8" t="s">
        <v>82</v>
      </c>
      <c r="N8" s="8" t="s">
        <v>85</v>
      </c>
      <c r="O8" s="8" t="s">
        <v>85</v>
      </c>
      <c r="P8" s="9">
        <v>100</v>
      </c>
      <c r="Q8" s="36"/>
      <c r="R8" s="6"/>
      <c r="S8" s="6"/>
      <c r="T8" s="6"/>
      <c r="U8" s="6"/>
      <c r="V8" s="6"/>
      <c r="W8" s="6"/>
    </row>
    <row r="9" spans="1:23" ht="12.75">
      <c r="A9" s="6">
        <v>3</v>
      </c>
      <c r="B9" s="7">
        <v>39378.74285714286</v>
      </c>
      <c r="C9" s="6" t="s">
        <v>26</v>
      </c>
      <c r="D9" s="8" t="s">
        <v>41</v>
      </c>
      <c r="E9" s="8" t="s">
        <v>51</v>
      </c>
      <c r="F9" s="7">
        <v>29158</v>
      </c>
      <c r="G9" s="8" t="s">
        <v>56</v>
      </c>
      <c r="H9" s="8" t="s">
        <v>58</v>
      </c>
      <c r="I9" s="8" t="s">
        <v>70</v>
      </c>
      <c r="J9" s="6">
        <v>170</v>
      </c>
      <c r="K9" s="6">
        <v>71</v>
      </c>
      <c r="L9" s="8" t="s">
        <v>79</v>
      </c>
      <c r="M9" s="8" t="s">
        <v>81</v>
      </c>
      <c r="N9" s="8" t="s">
        <v>85</v>
      </c>
      <c r="O9" s="8">
        <v>2</v>
      </c>
      <c r="P9" s="9">
        <v>100</v>
      </c>
      <c r="Q9" s="36"/>
      <c r="R9" s="6"/>
      <c r="S9" s="6"/>
      <c r="T9" s="6"/>
      <c r="U9" s="6"/>
      <c r="V9" s="6"/>
      <c r="W9" s="6"/>
    </row>
    <row r="10" spans="1:23" ht="12.75">
      <c r="A10" s="6">
        <v>4</v>
      </c>
      <c r="B10" s="7">
        <v>39398.74285714286</v>
      </c>
      <c r="C10" s="6" t="s">
        <v>11</v>
      </c>
      <c r="D10" s="8" t="s">
        <v>41</v>
      </c>
      <c r="E10" s="8" t="s">
        <v>50</v>
      </c>
      <c r="F10" s="7">
        <v>28802</v>
      </c>
      <c r="G10" s="8" t="s">
        <v>54</v>
      </c>
      <c r="H10" s="8" t="s">
        <v>60</v>
      </c>
      <c r="I10" s="8" t="s">
        <v>66</v>
      </c>
      <c r="J10" s="6">
        <v>156</v>
      </c>
      <c r="K10" s="6">
        <v>62</v>
      </c>
      <c r="L10" s="8" t="s">
        <v>80</v>
      </c>
      <c r="M10" s="8" t="s">
        <v>79</v>
      </c>
      <c r="N10" s="8" t="s">
        <v>85</v>
      </c>
      <c r="O10" s="8" t="s">
        <v>85</v>
      </c>
      <c r="P10" s="9">
        <v>50</v>
      </c>
      <c r="Q10" s="36"/>
      <c r="R10" s="6"/>
      <c r="S10" s="6"/>
      <c r="T10" s="6"/>
      <c r="U10" s="6"/>
      <c r="V10" s="6"/>
      <c r="W10" s="6"/>
    </row>
    <row r="11" spans="1:23" ht="12.75">
      <c r="A11" s="6">
        <v>5</v>
      </c>
      <c r="B11" s="7">
        <v>39440.74285714286</v>
      </c>
      <c r="C11" s="6" t="s">
        <v>12</v>
      </c>
      <c r="D11" s="8" t="s">
        <v>40</v>
      </c>
      <c r="E11" s="8" t="s">
        <v>51</v>
      </c>
      <c r="F11" s="7">
        <v>29699</v>
      </c>
      <c r="G11" s="8" t="s">
        <v>55</v>
      </c>
      <c r="H11" s="8" t="s">
        <v>58</v>
      </c>
      <c r="I11" s="8" t="s">
        <v>67</v>
      </c>
      <c r="J11" s="6">
        <v>200</v>
      </c>
      <c r="K11" s="6">
        <v>78</v>
      </c>
      <c r="L11" s="8" t="s">
        <v>80</v>
      </c>
      <c r="M11" s="8" t="s">
        <v>79</v>
      </c>
      <c r="N11" s="8" t="s">
        <v>86</v>
      </c>
      <c r="O11" s="8" t="s">
        <v>85</v>
      </c>
      <c r="P11" s="9">
        <v>100</v>
      </c>
      <c r="Q11" s="36"/>
      <c r="R11" s="6"/>
      <c r="S11" s="6"/>
      <c r="T11" s="6"/>
      <c r="U11" s="6"/>
      <c r="V11" s="6"/>
      <c r="W11" s="6"/>
    </row>
    <row r="12" spans="1:23" ht="12.75">
      <c r="A12" s="6">
        <v>6</v>
      </c>
      <c r="B12" s="7">
        <v>39504.74285714286</v>
      </c>
      <c r="C12" s="6" t="s">
        <v>13</v>
      </c>
      <c r="D12" s="8" t="s">
        <v>41</v>
      </c>
      <c r="E12" s="8" t="s">
        <v>50</v>
      </c>
      <c r="F12" s="7">
        <v>31104</v>
      </c>
      <c r="G12" s="8" t="s">
        <v>55</v>
      </c>
      <c r="H12" s="8" t="s">
        <v>59</v>
      </c>
      <c r="I12" s="8" t="s">
        <v>65</v>
      </c>
      <c r="J12" s="6">
        <v>180</v>
      </c>
      <c r="K12" s="6">
        <v>81</v>
      </c>
      <c r="L12" s="8" t="s">
        <v>76</v>
      </c>
      <c r="M12" s="8" t="s">
        <v>81</v>
      </c>
      <c r="N12" s="8" t="s">
        <v>86</v>
      </c>
      <c r="O12" s="8" t="s">
        <v>85</v>
      </c>
      <c r="P12" s="9">
        <v>100</v>
      </c>
      <c r="Q12" s="36"/>
      <c r="R12" s="6"/>
      <c r="S12" s="6"/>
      <c r="T12" s="6"/>
      <c r="U12" s="6"/>
      <c r="V12" s="6"/>
      <c r="W12" s="6"/>
    </row>
    <row r="13" spans="1:23" ht="12.75">
      <c r="A13" s="6">
        <v>7</v>
      </c>
      <c r="B13" s="7">
        <v>39495.74285714286</v>
      </c>
      <c r="C13" s="6" t="s">
        <v>14</v>
      </c>
      <c r="D13" s="8" t="s">
        <v>40</v>
      </c>
      <c r="E13" s="8" t="s">
        <v>49</v>
      </c>
      <c r="F13" s="7">
        <v>29710</v>
      </c>
      <c r="G13" s="8" t="s">
        <v>56</v>
      </c>
      <c r="H13" s="8" t="s">
        <v>58</v>
      </c>
      <c r="I13" s="8" t="s">
        <v>65</v>
      </c>
      <c r="J13" s="6">
        <v>176</v>
      </c>
      <c r="K13" s="6">
        <v>77</v>
      </c>
      <c r="L13" s="8" t="s">
        <v>79</v>
      </c>
      <c r="M13" s="8" t="s">
        <v>82</v>
      </c>
      <c r="N13" s="8" t="s">
        <v>85</v>
      </c>
      <c r="O13" s="8" t="s">
        <v>85</v>
      </c>
      <c r="P13" s="9">
        <v>50</v>
      </c>
      <c r="Q13" s="36"/>
      <c r="R13" s="6"/>
      <c r="S13" s="6"/>
      <c r="T13" s="6"/>
      <c r="U13" s="6"/>
      <c r="V13" s="6"/>
      <c r="W13" s="6"/>
    </row>
    <row r="14" spans="1:23" ht="12.75">
      <c r="A14" s="6">
        <v>8</v>
      </c>
      <c r="B14" s="7">
        <v>39543.74285714286</v>
      </c>
      <c r="C14" s="6" t="s">
        <v>15</v>
      </c>
      <c r="D14" s="8" t="s">
        <v>41</v>
      </c>
      <c r="E14" s="8" t="s">
        <v>51</v>
      </c>
      <c r="F14" s="7">
        <v>30016</v>
      </c>
      <c r="G14" s="8" t="s">
        <v>54</v>
      </c>
      <c r="H14" s="8" t="s">
        <v>59</v>
      </c>
      <c r="I14" s="8" t="s">
        <v>63</v>
      </c>
      <c r="J14" s="6">
        <v>166</v>
      </c>
      <c r="K14" s="6">
        <v>67</v>
      </c>
      <c r="L14" s="8" t="s">
        <v>76</v>
      </c>
      <c r="M14" s="8" t="s">
        <v>83</v>
      </c>
      <c r="N14" s="8" t="s">
        <v>85</v>
      </c>
      <c r="O14" s="8">
        <v>1</v>
      </c>
      <c r="P14" s="9">
        <v>100</v>
      </c>
      <c r="Q14" s="36"/>
      <c r="R14" s="6"/>
      <c r="S14" s="6"/>
      <c r="T14" s="6"/>
      <c r="U14" s="6"/>
      <c r="V14" s="6"/>
      <c r="W14" s="6"/>
    </row>
    <row r="15" spans="1:23" ht="12.75">
      <c r="A15" s="6">
        <v>9</v>
      </c>
      <c r="B15" s="7">
        <v>39545.74285714286</v>
      </c>
      <c r="C15" s="6" t="s">
        <v>16</v>
      </c>
      <c r="D15" s="8" t="s">
        <v>41</v>
      </c>
      <c r="E15" s="8" t="s">
        <v>51</v>
      </c>
      <c r="F15" s="7">
        <v>30767.571428571428</v>
      </c>
      <c r="G15" s="8" t="s">
        <v>55</v>
      </c>
      <c r="H15" s="8" t="s">
        <v>60</v>
      </c>
      <c r="I15" s="8" t="s">
        <v>61</v>
      </c>
      <c r="J15" s="6">
        <v>165</v>
      </c>
      <c r="K15" s="6">
        <v>66</v>
      </c>
      <c r="L15" s="8" t="s">
        <v>76</v>
      </c>
      <c r="M15" s="8" t="s">
        <v>79</v>
      </c>
      <c r="N15" s="8" t="s">
        <v>86</v>
      </c>
      <c r="O15" s="8" t="s">
        <v>85</v>
      </c>
      <c r="P15" s="9">
        <v>100</v>
      </c>
      <c r="Q15" s="36"/>
      <c r="R15" s="6"/>
      <c r="S15" s="6"/>
      <c r="T15" s="6"/>
      <c r="U15" s="6"/>
      <c r="V15" s="6"/>
      <c r="W15" s="6"/>
    </row>
    <row r="16" spans="1:23" ht="12.75">
      <c r="A16" s="6">
        <v>10</v>
      </c>
      <c r="B16" s="7">
        <v>39591.74285714286</v>
      </c>
      <c r="C16" s="6" t="s">
        <v>17</v>
      </c>
      <c r="D16" s="8" t="s">
        <v>40</v>
      </c>
      <c r="E16" s="8" t="s">
        <v>51</v>
      </c>
      <c r="F16" s="7">
        <v>30222.10714285714</v>
      </c>
      <c r="G16" s="8" t="s">
        <v>55</v>
      </c>
      <c r="H16" s="8" t="s">
        <v>59</v>
      </c>
      <c r="I16" s="8" t="s">
        <v>62</v>
      </c>
      <c r="J16" s="6">
        <v>198</v>
      </c>
      <c r="K16" s="6">
        <v>99</v>
      </c>
      <c r="L16" s="8" t="s">
        <v>78</v>
      </c>
      <c r="M16" s="8" t="s">
        <v>83</v>
      </c>
      <c r="N16" s="8" t="s">
        <v>85</v>
      </c>
      <c r="O16" s="8" t="s">
        <v>85</v>
      </c>
      <c r="P16" s="9">
        <v>50</v>
      </c>
      <c r="Q16" s="36"/>
      <c r="R16" s="6"/>
      <c r="S16" s="6"/>
      <c r="T16" s="6"/>
      <c r="U16" s="6"/>
      <c r="V16" s="6"/>
      <c r="W16" s="6"/>
    </row>
    <row r="17" spans="1:23" ht="12.75">
      <c r="A17" s="6">
        <v>11</v>
      </c>
      <c r="B17" s="7">
        <v>39530.74285714286</v>
      </c>
      <c r="C17" s="6" t="s">
        <v>36</v>
      </c>
      <c r="D17" s="8" t="s">
        <v>41</v>
      </c>
      <c r="E17" s="8" t="s">
        <v>51</v>
      </c>
      <c r="F17" s="7">
        <v>30891.464285714283</v>
      </c>
      <c r="G17" s="8" t="s">
        <v>56</v>
      </c>
      <c r="H17" s="8" t="s">
        <v>59</v>
      </c>
      <c r="I17" s="8" t="s">
        <v>68</v>
      </c>
      <c r="J17" s="6">
        <v>160</v>
      </c>
      <c r="K17" s="6">
        <v>61</v>
      </c>
      <c r="L17" s="8" t="s">
        <v>79</v>
      </c>
      <c r="M17" s="8" t="s">
        <v>84</v>
      </c>
      <c r="N17" s="8" t="s">
        <v>86</v>
      </c>
      <c r="O17" s="8" t="s">
        <v>85</v>
      </c>
      <c r="P17" s="9">
        <v>50</v>
      </c>
      <c r="Q17" s="36"/>
      <c r="R17" s="6"/>
      <c r="S17" s="6"/>
      <c r="T17" s="6"/>
      <c r="U17" s="6"/>
      <c r="V17" s="6"/>
      <c r="W17" s="6"/>
    </row>
    <row r="18" spans="1:23" ht="12.75">
      <c r="A18" s="6">
        <v>12</v>
      </c>
      <c r="B18" s="7">
        <v>39591.74285714286</v>
      </c>
      <c r="C18" s="6" t="s">
        <v>18</v>
      </c>
      <c r="D18" s="8" t="s">
        <v>41</v>
      </c>
      <c r="E18" s="8" t="s">
        <v>51</v>
      </c>
      <c r="F18" s="7">
        <v>30376.464285714283</v>
      </c>
      <c r="G18" s="8" t="s">
        <v>54</v>
      </c>
      <c r="H18" s="8" t="s">
        <v>59</v>
      </c>
      <c r="I18" s="8" t="s">
        <v>65</v>
      </c>
      <c r="J18" s="6">
        <v>172</v>
      </c>
      <c r="K18" s="6">
        <v>73</v>
      </c>
      <c r="L18" s="8" t="s">
        <v>79</v>
      </c>
      <c r="M18" s="8" t="s">
        <v>83</v>
      </c>
      <c r="N18" s="8" t="s">
        <v>86</v>
      </c>
      <c r="O18" s="8" t="s">
        <v>85</v>
      </c>
      <c r="P18" s="9">
        <v>25</v>
      </c>
      <c r="Q18" s="36"/>
      <c r="R18" s="6"/>
      <c r="S18" s="6"/>
      <c r="T18" s="6"/>
      <c r="U18" s="6"/>
      <c r="V18" s="6"/>
      <c r="W18" s="6"/>
    </row>
    <row r="19" spans="1:23" ht="12.75">
      <c r="A19" s="6">
        <v>13</v>
      </c>
      <c r="B19" s="7">
        <v>39592.74285714286</v>
      </c>
      <c r="C19" s="6" t="s">
        <v>19</v>
      </c>
      <c r="D19" s="8" t="s">
        <v>40</v>
      </c>
      <c r="E19" s="8" t="s">
        <v>51</v>
      </c>
      <c r="F19" s="7">
        <v>29630.464285714283</v>
      </c>
      <c r="G19" s="8" t="s">
        <v>55</v>
      </c>
      <c r="H19" s="8" t="s">
        <v>58</v>
      </c>
      <c r="I19" s="8" t="s">
        <v>63</v>
      </c>
      <c r="J19" s="6">
        <v>188</v>
      </c>
      <c r="K19" s="6">
        <v>89</v>
      </c>
      <c r="L19" s="8" t="s">
        <v>79</v>
      </c>
      <c r="M19" s="8" t="s">
        <v>81</v>
      </c>
      <c r="N19" s="8" t="s">
        <v>86</v>
      </c>
      <c r="O19" s="8">
        <v>2</v>
      </c>
      <c r="P19" s="9">
        <v>50</v>
      </c>
      <c r="Q19" s="36"/>
      <c r="R19" s="6"/>
      <c r="S19" s="6"/>
      <c r="T19" s="6"/>
      <c r="U19" s="6"/>
      <c r="V19" s="6"/>
      <c r="W19" s="6"/>
    </row>
    <row r="20" spans="1:23" ht="12.75">
      <c r="A20" s="6">
        <v>14</v>
      </c>
      <c r="B20" s="7">
        <v>39642.74285714286</v>
      </c>
      <c r="C20" s="6" t="s">
        <v>20</v>
      </c>
      <c r="D20" s="8" t="s">
        <v>40</v>
      </c>
      <c r="E20" s="8" t="s">
        <v>48</v>
      </c>
      <c r="F20" s="7">
        <v>29883.464285714283</v>
      </c>
      <c r="G20" s="8" t="s">
        <v>56</v>
      </c>
      <c r="H20" s="8" t="s">
        <v>58</v>
      </c>
      <c r="I20" s="8" t="s">
        <v>69</v>
      </c>
      <c r="J20" s="6">
        <v>176</v>
      </c>
      <c r="K20" s="6">
        <v>77</v>
      </c>
      <c r="L20" s="8" t="s">
        <v>80</v>
      </c>
      <c r="M20" s="8" t="s">
        <v>81</v>
      </c>
      <c r="N20" s="8" t="s">
        <v>85</v>
      </c>
      <c r="O20" s="8" t="s">
        <v>85</v>
      </c>
      <c r="P20" s="9">
        <v>100</v>
      </c>
      <c r="Q20" s="36"/>
      <c r="R20" s="6"/>
      <c r="S20" s="6"/>
      <c r="T20" s="6"/>
      <c r="U20" s="6"/>
      <c r="V20" s="6"/>
      <c r="W20" s="6"/>
    </row>
    <row r="21" spans="1:23" ht="12.75">
      <c r="A21" s="6">
        <v>16</v>
      </c>
      <c r="B21" s="7">
        <v>39566.74285714286</v>
      </c>
      <c r="C21" s="6" t="s">
        <v>21</v>
      </c>
      <c r="D21" s="8" t="s">
        <v>41</v>
      </c>
      <c r="E21" s="8" t="s">
        <v>50</v>
      </c>
      <c r="F21" s="7">
        <v>29963.464285714283</v>
      </c>
      <c r="G21" s="8" t="s">
        <v>54</v>
      </c>
      <c r="H21" s="8" t="s">
        <v>60</v>
      </c>
      <c r="I21" s="8" t="s">
        <v>70</v>
      </c>
      <c r="J21" s="6">
        <v>163</v>
      </c>
      <c r="K21" s="6">
        <v>64</v>
      </c>
      <c r="L21" s="8" t="s">
        <v>76</v>
      </c>
      <c r="M21" s="8" t="s">
        <v>82</v>
      </c>
      <c r="N21" s="8" t="s">
        <v>85</v>
      </c>
      <c r="O21" s="8" t="s">
        <v>85</v>
      </c>
      <c r="P21" s="9">
        <v>50</v>
      </c>
      <c r="Q21" s="36"/>
      <c r="R21" s="6"/>
      <c r="S21" s="6"/>
      <c r="T21" s="6"/>
      <c r="U21" s="6"/>
      <c r="V21" s="6"/>
      <c r="W21" s="6"/>
    </row>
    <row r="22" spans="1:23" ht="12.75">
      <c r="A22" s="6">
        <v>18</v>
      </c>
      <c r="B22" s="7">
        <v>39618.74285714286</v>
      </c>
      <c r="C22" s="6" t="s">
        <v>22</v>
      </c>
      <c r="D22" s="8" t="s">
        <v>40</v>
      </c>
      <c r="E22" s="8" t="s">
        <v>48</v>
      </c>
      <c r="F22" s="7">
        <v>31327.464285714283</v>
      </c>
      <c r="G22" s="8" t="s">
        <v>56</v>
      </c>
      <c r="H22" s="8" t="s">
        <v>59</v>
      </c>
      <c r="I22" s="8" t="s">
        <v>67</v>
      </c>
      <c r="J22" s="6">
        <v>180</v>
      </c>
      <c r="K22" s="6">
        <v>81</v>
      </c>
      <c r="L22" s="8" t="s">
        <v>76</v>
      </c>
      <c r="M22" s="8" t="s">
        <v>83</v>
      </c>
      <c r="N22" s="8" t="s">
        <v>85</v>
      </c>
      <c r="O22" s="8" t="s">
        <v>85</v>
      </c>
      <c r="P22" s="9">
        <v>100</v>
      </c>
      <c r="Q22" s="36"/>
      <c r="R22" s="6"/>
      <c r="S22" s="6"/>
      <c r="T22" s="6"/>
      <c r="U22" s="6"/>
      <c r="V22" s="6"/>
      <c r="W22" s="6"/>
    </row>
    <row r="23" spans="1:23" ht="12.75">
      <c r="A23" s="6">
        <v>19</v>
      </c>
      <c r="B23" s="7">
        <v>39640.74285714286</v>
      </c>
      <c r="C23" s="6" t="s">
        <v>23</v>
      </c>
      <c r="D23" s="8" t="s">
        <v>40</v>
      </c>
      <c r="E23" s="8" t="s">
        <v>48</v>
      </c>
      <c r="F23" s="7">
        <v>32088.464285714283</v>
      </c>
      <c r="G23" s="8" t="s">
        <v>56</v>
      </c>
      <c r="H23" s="8" t="s">
        <v>59</v>
      </c>
      <c r="I23" s="8" t="s">
        <v>73</v>
      </c>
      <c r="J23" s="6">
        <v>179</v>
      </c>
      <c r="K23" s="6">
        <v>80</v>
      </c>
      <c r="L23" s="8" t="s">
        <v>79</v>
      </c>
      <c r="M23" s="8" t="s">
        <v>79</v>
      </c>
      <c r="N23" s="8" t="s">
        <v>85</v>
      </c>
      <c r="O23" s="8" t="s">
        <v>85</v>
      </c>
      <c r="P23" s="9">
        <v>100</v>
      </c>
      <c r="Q23" s="36"/>
      <c r="R23" s="6"/>
      <c r="S23" s="6"/>
      <c r="T23" s="6"/>
      <c r="U23" s="6"/>
      <c r="V23" s="6"/>
      <c r="W23" s="6"/>
    </row>
    <row r="24" spans="1:23" ht="12.75">
      <c r="A24" s="6">
        <v>20</v>
      </c>
      <c r="B24" s="7">
        <v>39603.74285714286</v>
      </c>
      <c r="C24" s="6" t="s">
        <v>24</v>
      </c>
      <c r="D24" s="8" t="s">
        <v>41</v>
      </c>
      <c r="E24" s="8" t="s">
        <v>51</v>
      </c>
      <c r="F24" s="7">
        <v>29501.85714285714</v>
      </c>
      <c r="G24" s="8" t="s">
        <v>54</v>
      </c>
      <c r="H24" s="8" t="s">
        <v>59</v>
      </c>
      <c r="I24" s="8" t="s">
        <v>65</v>
      </c>
      <c r="J24" s="6">
        <v>163</v>
      </c>
      <c r="K24" s="6">
        <v>64</v>
      </c>
      <c r="L24" s="8" t="s">
        <v>76</v>
      </c>
      <c r="M24" s="8" t="s">
        <v>81</v>
      </c>
      <c r="N24" s="8" t="s">
        <v>86</v>
      </c>
      <c r="O24" s="8" t="s">
        <v>85</v>
      </c>
      <c r="P24" s="9">
        <v>100</v>
      </c>
      <c r="Q24" s="36"/>
      <c r="R24" s="6"/>
      <c r="S24" s="6"/>
      <c r="T24" s="6"/>
      <c r="U24" s="6"/>
      <c r="V24" s="6"/>
      <c r="W24" s="6"/>
    </row>
    <row r="25" spans="1:23" ht="12.75">
      <c r="A25" s="6">
        <v>21</v>
      </c>
      <c r="B25" s="7">
        <v>39678.74285714286</v>
      </c>
      <c r="C25" s="6" t="s">
        <v>25</v>
      </c>
      <c r="D25" s="8" t="s">
        <v>41</v>
      </c>
      <c r="E25" s="8" t="s">
        <v>51</v>
      </c>
      <c r="F25" s="7">
        <v>32572.35714285714</v>
      </c>
      <c r="G25" s="8" t="s">
        <v>55</v>
      </c>
      <c r="H25" s="8" t="s">
        <v>59</v>
      </c>
      <c r="I25" s="8" t="s">
        <v>63</v>
      </c>
      <c r="J25" s="6">
        <v>170</v>
      </c>
      <c r="K25" s="6">
        <v>71</v>
      </c>
      <c r="L25" s="8" t="s">
        <v>76</v>
      </c>
      <c r="M25" s="8" t="s">
        <v>82</v>
      </c>
      <c r="N25" s="8" t="s">
        <v>85</v>
      </c>
      <c r="O25" s="8">
        <v>3</v>
      </c>
      <c r="P25" s="9">
        <v>25</v>
      </c>
      <c r="Q25" s="36"/>
      <c r="R25" s="6"/>
      <c r="S25" s="6"/>
      <c r="T25" s="6"/>
      <c r="U25" s="6"/>
      <c r="V25" s="6"/>
      <c r="W25" s="6"/>
    </row>
    <row r="26" spans="1:23" ht="12.75">
      <c r="A26" s="6">
        <v>22</v>
      </c>
      <c r="B26" s="7">
        <v>39627.228571428575</v>
      </c>
      <c r="C26" s="6" t="s">
        <v>27</v>
      </c>
      <c r="D26" s="8" t="s">
        <v>40</v>
      </c>
      <c r="E26" s="8" t="s">
        <v>51</v>
      </c>
      <c r="F26" s="7">
        <v>30922.964285714283</v>
      </c>
      <c r="G26" s="8" t="s">
        <v>55</v>
      </c>
      <c r="H26" s="8" t="s">
        <v>58</v>
      </c>
      <c r="I26" s="8" t="s">
        <v>70</v>
      </c>
      <c r="J26" s="6">
        <v>201</v>
      </c>
      <c r="K26" s="6">
        <v>89</v>
      </c>
      <c r="L26" s="8" t="s">
        <v>78</v>
      </c>
      <c r="M26" s="8" t="s">
        <v>83</v>
      </c>
      <c r="N26" s="8" t="s">
        <v>86</v>
      </c>
      <c r="O26" s="8" t="s">
        <v>85</v>
      </c>
      <c r="P26" s="9">
        <v>100</v>
      </c>
      <c r="Q26" s="36"/>
      <c r="R26" s="6"/>
      <c r="S26" s="6"/>
      <c r="T26" s="6"/>
      <c r="U26" s="6"/>
      <c r="V26" s="6"/>
      <c r="W26" s="6"/>
    </row>
    <row r="27" spans="1:23" ht="12.75">
      <c r="A27" s="6">
        <v>23</v>
      </c>
      <c r="B27" s="7">
        <v>39666.4</v>
      </c>
      <c r="C27" s="6" t="s">
        <v>28</v>
      </c>
      <c r="D27" s="8" t="s">
        <v>41</v>
      </c>
      <c r="E27" s="8" t="s">
        <v>51</v>
      </c>
      <c r="F27" s="7">
        <v>31549.964285714283</v>
      </c>
      <c r="G27" s="8" t="s">
        <v>55</v>
      </c>
      <c r="H27" s="8" t="s">
        <v>58</v>
      </c>
      <c r="I27" s="8" t="s">
        <v>70</v>
      </c>
      <c r="J27" s="6">
        <v>155</v>
      </c>
      <c r="K27" s="6">
        <v>46</v>
      </c>
      <c r="L27" s="8" t="s">
        <v>80</v>
      </c>
      <c r="M27" s="8" t="s">
        <v>81</v>
      </c>
      <c r="N27" s="8" t="s">
        <v>85</v>
      </c>
      <c r="O27" s="8" t="s">
        <v>85</v>
      </c>
      <c r="P27" s="9">
        <v>100</v>
      </c>
      <c r="Q27" s="36"/>
      <c r="R27" s="6"/>
      <c r="S27" s="6"/>
      <c r="T27" s="6"/>
      <c r="U27" s="6"/>
      <c r="V27" s="6"/>
      <c r="W27" s="6"/>
    </row>
    <row r="28" spans="1:23" ht="12.75">
      <c r="A28" s="6">
        <v>25</v>
      </c>
      <c r="B28" s="7">
        <v>39623.25714285715</v>
      </c>
      <c r="C28" s="6" t="s">
        <v>29</v>
      </c>
      <c r="D28" s="8" t="s">
        <v>41</v>
      </c>
      <c r="E28" s="8" t="s">
        <v>51</v>
      </c>
      <c r="F28" s="7">
        <v>31439.964285714283</v>
      </c>
      <c r="G28" s="8" t="s">
        <v>55</v>
      </c>
      <c r="H28" s="8" t="s">
        <v>60</v>
      </c>
      <c r="I28" s="8" t="s">
        <v>71</v>
      </c>
      <c r="J28" s="6">
        <v>167</v>
      </c>
      <c r="K28" s="6">
        <v>68</v>
      </c>
      <c r="L28" s="8" t="s">
        <v>79</v>
      </c>
      <c r="M28" s="8" t="s">
        <v>81</v>
      </c>
      <c r="N28" s="8" t="s">
        <v>85</v>
      </c>
      <c r="O28" s="8" t="s">
        <v>85</v>
      </c>
      <c r="P28" s="9">
        <v>100</v>
      </c>
      <c r="Q28" s="36"/>
      <c r="R28" s="6"/>
      <c r="S28" s="6"/>
      <c r="T28" s="6"/>
      <c r="U28" s="6"/>
      <c r="V28" s="6"/>
      <c r="W28" s="6"/>
    </row>
    <row r="29" spans="1:23" ht="12.75">
      <c r="A29" s="6">
        <v>26</v>
      </c>
      <c r="B29" s="7">
        <v>39689.25714285715</v>
      </c>
      <c r="C29" s="6" t="s">
        <v>30</v>
      </c>
      <c r="D29" s="8" t="s">
        <v>41</v>
      </c>
      <c r="E29" s="8" t="s">
        <v>51</v>
      </c>
      <c r="F29" s="7">
        <v>30335.964285714283</v>
      </c>
      <c r="G29" s="8" t="s">
        <v>54</v>
      </c>
      <c r="H29" s="8" t="s">
        <v>59</v>
      </c>
      <c r="I29" s="8" t="s">
        <v>65</v>
      </c>
      <c r="J29" s="6">
        <v>159</v>
      </c>
      <c r="K29" s="6">
        <v>60</v>
      </c>
      <c r="L29" s="8" t="s">
        <v>79</v>
      </c>
      <c r="M29" s="8" t="s">
        <v>84</v>
      </c>
      <c r="N29" s="8" t="s">
        <v>85</v>
      </c>
      <c r="O29" s="8" t="s">
        <v>85</v>
      </c>
      <c r="P29" s="9">
        <v>50</v>
      </c>
      <c r="Q29" s="36"/>
      <c r="R29" s="6"/>
      <c r="S29" s="6"/>
      <c r="T29" s="6"/>
      <c r="U29" s="6"/>
      <c r="V29" s="6"/>
      <c r="W29" s="6"/>
    </row>
    <row r="30" spans="1:23" ht="12.75">
      <c r="A30" s="6">
        <v>27</v>
      </c>
      <c r="B30" s="7">
        <v>39737.485714285714</v>
      </c>
      <c r="C30" s="6" t="s">
        <v>31</v>
      </c>
      <c r="D30" s="8" t="s">
        <v>40</v>
      </c>
      <c r="E30" s="8" t="s">
        <v>51</v>
      </c>
      <c r="F30" s="7">
        <v>30291.964285714283</v>
      </c>
      <c r="G30" s="8" t="s">
        <v>55</v>
      </c>
      <c r="H30" s="8" t="s">
        <v>59</v>
      </c>
      <c r="I30" s="8" t="s">
        <v>72</v>
      </c>
      <c r="J30" s="6">
        <v>179</v>
      </c>
      <c r="K30" s="6">
        <v>80</v>
      </c>
      <c r="L30" s="8" t="s">
        <v>80</v>
      </c>
      <c r="M30" s="8" t="s">
        <v>83</v>
      </c>
      <c r="N30" s="8" t="s">
        <v>86</v>
      </c>
      <c r="O30" s="8">
        <v>1</v>
      </c>
      <c r="P30" s="9">
        <v>100</v>
      </c>
      <c r="Q30" s="36"/>
      <c r="R30" s="6"/>
      <c r="S30" s="6"/>
      <c r="T30" s="6"/>
      <c r="U30" s="6"/>
      <c r="V30" s="6"/>
      <c r="W30" s="6"/>
    </row>
    <row r="31" spans="1:23" ht="12.75">
      <c r="A31" s="6">
        <v>28</v>
      </c>
      <c r="B31" s="7">
        <v>39746.4</v>
      </c>
      <c r="C31" s="6" t="s">
        <v>32</v>
      </c>
      <c r="D31" s="8" t="s">
        <v>40</v>
      </c>
      <c r="E31" s="8" t="s">
        <v>51</v>
      </c>
      <c r="F31" s="7">
        <v>29241.5</v>
      </c>
      <c r="G31" s="8" t="s">
        <v>55</v>
      </c>
      <c r="H31" s="8" t="s">
        <v>60</v>
      </c>
      <c r="I31" s="8" t="s">
        <v>73</v>
      </c>
      <c r="J31" s="6">
        <v>184</v>
      </c>
      <c r="K31" s="6">
        <v>104</v>
      </c>
      <c r="L31" s="8" t="s">
        <v>80</v>
      </c>
      <c r="M31" s="8" t="s">
        <v>83</v>
      </c>
      <c r="N31" s="8" t="s">
        <v>85</v>
      </c>
      <c r="O31" s="8" t="s">
        <v>85</v>
      </c>
      <c r="P31" s="9">
        <v>100</v>
      </c>
      <c r="Q31" s="36"/>
      <c r="R31" s="6"/>
      <c r="S31" s="6"/>
      <c r="T31" s="6"/>
      <c r="U31" s="6"/>
      <c r="V31" s="6"/>
      <c r="W31" s="6"/>
    </row>
    <row r="32" spans="1:23" ht="12.75">
      <c r="A32" s="6">
        <v>29</v>
      </c>
      <c r="B32" s="7">
        <v>39759</v>
      </c>
      <c r="C32" s="6" t="s">
        <v>33</v>
      </c>
      <c r="D32" s="8" t="s">
        <v>41</v>
      </c>
      <c r="E32" s="8" t="s">
        <v>51</v>
      </c>
      <c r="F32" s="7">
        <v>30780.857142857138</v>
      </c>
      <c r="G32" s="8" t="s">
        <v>55</v>
      </c>
      <c r="H32" s="8" t="s">
        <v>59</v>
      </c>
      <c r="I32" s="8" t="s">
        <v>67</v>
      </c>
      <c r="J32" s="6">
        <v>169</v>
      </c>
      <c r="K32" s="6">
        <v>70</v>
      </c>
      <c r="L32" s="8" t="s">
        <v>76</v>
      </c>
      <c r="M32" s="8" t="s">
        <v>82</v>
      </c>
      <c r="N32" s="8" t="s">
        <v>86</v>
      </c>
      <c r="O32" s="8">
        <v>1</v>
      </c>
      <c r="P32" s="9">
        <v>100</v>
      </c>
      <c r="Q32" s="36"/>
      <c r="R32" s="6"/>
      <c r="S32" s="6"/>
      <c r="T32" s="6"/>
      <c r="U32" s="6"/>
      <c r="V32" s="6"/>
      <c r="W32" s="6"/>
    </row>
    <row r="33" spans="1:23" ht="12.75">
      <c r="A33" s="6">
        <v>30</v>
      </c>
      <c r="B33" s="7">
        <v>39750</v>
      </c>
      <c r="C33" s="6" t="s">
        <v>34</v>
      </c>
      <c r="D33" s="8" t="s">
        <v>41</v>
      </c>
      <c r="E33" s="8" t="s">
        <v>51</v>
      </c>
      <c r="F33" s="7">
        <v>31230.857142857138</v>
      </c>
      <c r="G33" s="8" t="s">
        <v>54</v>
      </c>
      <c r="H33" s="8" t="s">
        <v>60</v>
      </c>
      <c r="I33" s="8" t="s">
        <v>70</v>
      </c>
      <c r="J33" s="6">
        <v>170</v>
      </c>
      <c r="K33" s="6">
        <v>71</v>
      </c>
      <c r="L33" s="8" t="s">
        <v>76</v>
      </c>
      <c r="M33" s="8" t="s">
        <v>84</v>
      </c>
      <c r="N33" s="8" t="s">
        <v>85</v>
      </c>
      <c r="O33" s="8" t="s">
        <v>85</v>
      </c>
      <c r="P33" s="9">
        <v>50</v>
      </c>
      <c r="Q33" s="36"/>
      <c r="R33" s="6"/>
      <c r="S33" s="6"/>
      <c r="T33" s="6"/>
      <c r="U33" s="6"/>
      <c r="V33" s="6"/>
      <c r="W33" s="6"/>
    </row>
    <row r="34" spans="1:23" ht="12.75">
      <c r="A34" s="6">
        <v>31</v>
      </c>
      <c r="B34" s="7">
        <v>39699</v>
      </c>
      <c r="C34" s="6" t="s">
        <v>35</v>
      </c>
      <c r="D34" s="8" t="s">
        <v>40</v>
      </c>
      <c r="E34" s="8" t="s">
        <v>51</v>
      </c>
      <c r="F34" s="7">
        <v>29939.857142857138</v>
      </c>
      <c r="G34" s="8" t="s">
        <v>55</v>
      </c>
      <c r="H34" s="8" t="s">
        <v>58</v>
      </c>
      <c r="I34" s="8" t="s">
        <v>73</v>
      </c>
      <c r="J34" s="6">
        <v>168</v>
      </c>
      <c r="K34" s="6">
        <v>69</v>
      </c>
      <c r="L34" s="8" t="s">
        <v>76</v>
      </c>
      <c r="M34" s="8" t="s">
        <v>83</v>
      </c>
      <c r="N34" s="8" t="s">
        <v>85</v>
      </c>
      <c r="O34" s="8" t="s">
        <v>85</v>
      </c>
      <c r="P34" s="9">
        <v>100</v>
      </c>
      <c r="Q34" s="36"/>
      <c r="R34" s="6"/>
      <c r="S34" s="6"/>
      <c r="T34" s="6"/>
      <c r="U34" s="6"/>
      <c r="V34" s="6"/>
      <c r="W34" s="6"/>
    </row>
    <row r="35" spans="1:23" ht="12.75">
      <c r="A35" s="6">
        <v>33</v>
      </c>
      <c r="B35" s="7">
        <v>39781</v>
      </c>
      <c r="C35" s="6" t="s">
        <v>37</v>
      </c>
      <c r="D35" s="8" t="s">
        <v>40</v>
      </c>
      <c r="E35" s="8" t="s">
        <v>49</v>
      </c>
      <c r="F35" s="7">
        <v>30407.857142857138</v>
      </c>
      <c r="G35" s="8" t="s">
        <v>56</v>
      </c>
      <c r="H35" s="8" t="s">
        <v>58</v>
      </c>
      <c r="I35" s="8" t="s">
        <v>75</v>
      </c>
      <c r="J35" s="6">
        <v>175</v>
      </c>
      <c r="K35" s="6">
        <v>76</v>
      </c>
      <c r="L35" s="8" t="s">
        <v>76</v>
      </c>
      <c r="M35" s="8" t="s">
        <v>84</v>
      </c>
      <c r="N35" s="8" t="s">
        <v>86</v>
      </c>
      <c r="O35" s="8" t="s">
        <v>85</v>
      </c>
      <c r="P35" s="9">
        <v>100</v>
      </c>
      <c r="Q35" s="36"/>
      <c r="R35" s="6"/>
      <c r="S35" s="6"/>
      <c r="T35" s="6"/>
      <c r="U35" s="6"/>
      <c r="V35" s="6"/>
      <c r="W35" s="6"/>
    </row>
    <row r="36" spans="1:23" ht="12.75">
      <c r="A36" s="6">
        <v>34</v>
      </c>
      <c r="B36" s="7">
        <v>39780</v>
      </c>
      <c r="C36" s="6" t="s">
        <v>38</v>
      </c>
      <c r="D36" s="8" t="s">
        <v>41</v>
      </c>
      <c r="E36" s="8" t="s">
        <v>50</v>
      </c>
      <c r="F36" s="7">
        <v>29697.857142857138</v>
      </c>
      <c r="G36" s="8" t="s">
        <v>54</v>
      </c>
      <c r="H36" s="8" t="s">
        <v>59</v>
      </c>
      <c r="I36" s="8" t="s">
        <v>70</v>
      </c>
      <c r="J36" s="6">
        <v>154</v>
      </c>
      <c r="K36" s="6">
        <v>55</v>
      </c>
      <c r="L36" s="8" t="s">
        <v>78</v>
      </c>
      <c r="M36" s="8" t="s">
        <v>82</v>
      </c>
      <c r="N36" s="8" t="s">
        <v>86</v>
      </c>
      <c r="O36" s="8">
        <v>2</v>
      </c>
      <c r="P36" s="9">
        <v>50</v>
      </c>
      <c r="Q36" s="36"/>
      <c r="R36" s="6"/>
      <c r="S36" s="6"/>
      <c r="T36" s="6"/>
      <c r="U36" s="6"/>
      <c r="V36" s="6"/>
      <c r="W36" s="6"/>
    </row>
    <row r="37" spans="1:23" ht="12.75">
      <c r="A37" s="6">
        <v>35</v>
      </c>
      <c r="B37" s="7">
        <v>39740</v>
      </c>
      <c r="C37" s="6" t="s">
        <v>39</v>
      </c>
      <c r="D37" s="8" t="s">
        <v>40</v>
      </c>
      <c r="E37" s="8" t="s">
        <v>50</v>
      </c>
      <c r="F37" s="7">
        <v>33015.07142857143</v>
      </c>
      <c r="G37" s="8" t="s">
        <v>55</v>
      </c>
      <c r="H37" s="8" t="s">
        <v>59</v>
      </c>
      <c r="I37" s="8" t="s">
        <v>74</v>
      </c>
      <c r="J37" s="6">
        <v>177</v>
      </c>
      <c r="K37" s="6">
        <v>78</v>
      </c>
      <c r="L37" s="8" t="s">
        <v>79</v>
      </c>
      <c r="M37" s="8" t="s">
        <v>79</v>
      </c>
      <c r="N37" s="8" t="s">
        <v>85</v>
      </c>
      <c r="O37" s="8" t="s">
        <v>85</v>
      </c>
      <c r="P37" s="9">
        <v>25</v>
      </c>
      <c r="Q37" s="36"/>
      <c r="R37" s="6"/>
      <c r="S37" s="6"/>
      <c r="T37" s="6"/>
      <c r="U37" s="6"/>
      <c r="V37" s="6"/>
      <c r="W37" s="6"/>
    </row>
    <row r="38" spans="1:23" ht="12.75">
      <c r="A38" s="6">
        <v>36</v>
      </c>
      <c r="B38" s="7">
        <v>39759</v>
      </c>
      <c r="C38" s="6" t="s">
        <v>43</v>
      </c>
      <c r="D38" s="8" t="s">
        <v>40</v>
      </c>
      <c r="E38" s="8" t="s">
        <v>52</v>
      </c>
      <c r="F38" s="7">
        <v>29953.964285714286</v>
      </c>
      <c r="G38" s="8" t="s">
        <v>56</v>
      </c>
      <c r="H38" s="8" t="s">
        <v>59</v>
      </c>
      <c r="I38" s="8" t="s">
        <v>63</v>
      </c>
      <c r="J38" s="6">
        <v>189</v>
      </c>
      <c r="K38" s="6">
        <v>90</v>
      </c>
      <c r="L38" s="8" t="s">
        <v>79</v>
      </c>
      <c r="M38" s="8" t="s">
        <v>81</v>
      </c>
      <c r="N38" s="8" t="s">
        <v>85</v>
      </c>
      <c r="O38" s="8" t="s">
        <v>85</v>
      </c>
      <c r="P38" s="9">
        <v>25</v>
      </c>
      <c r="Q38" s="36"/>
      <c r="R38" s="6"/>
      <c r="S38" s="6"/>
      <c r="T38" s="6"/>
      <c r="U38" s="6"/>
      <c r="V38" s="6"/>
      <c r="W38" s="6"/>
    </row>
    <row r="39" spans="1:23" ht="12.75">
      <c r="A39" s="6">
        <v>37</v>
      </c>
      <c r="B39" s="7">
        <v>39807</v>
      </c>
      <c r="C39" s="6" t="s">
        <v>44</v>
      </c>
      <c r="D39" s="8" t="s">
        <v>41</v>
      </c>
      <c r="E39" s="8" t="s">
        <v>52</v>
      </c>
      <c r="F39" s="7">
        <v>33348.96428571429</v>
      </c>
      <c r="G39" s="8" t="s">
        <v>56</v>
      </c>
      <c r="H39" s="8" t="s">
        <v>59</v>
      </c>
      <c r="I39" s="8" t="s">
        <v>61</v>
      </c>
      <c r="J39" s="6">
        <v>165</v>
      </c>
      <c r="K39" s="6">
        <v>54</v>
      </c>
      <c r="L39" s="8" t="s">
        <v>79</v>
      </c>
      <c r="M39" s="8" t="s">
        <v>83</v>
      </c>
      <c r="N39" s="8" t="s">
        <v>85</v>
      </c>
      <c r="O39" s="8" t="s">
        <v>85</v>
      </c>
      <c r="P39" s="9">
        <v>100</v>
      </c>
      <c r="Q39" s="36"/>
      <c r="R39" s="6"/>
      <c r="S39" s="6"/>
      <c r="T39" s="6"/>
      <c r="U39" s="6"/>
      <c r="V39" s="6"/>
      <c r="W39" s="6"/>
    </row>
    <row r="40" spans="1:23" ht="12.75">
      <c r="A40" s="6">
        <v>38</v>
      </c>
      <c r="B40" s="7">
        <v>39764</v>
      </c>
      <c r="C40" s="6" t="s">
        <v>45</v>
      </c>
      <c r="D40" s="8" t="s">
        <v>40</v>
      </c>
      <c r="E40" s="8" t="s">
        <v>52</v>
      </c>
      <c r="F40" s="7">
        <v>34230.96428571429</v>
      </c>
      <c r="G40" s="8" t="s">
        <v>56</v>
      </c>
      <c r="H40" s="8" t="s">
        <v>58</v>
      </c>
      <c r="I40" s="8" t="s">
        <v>65</v>
      </c>
      <c r="J40" s="6">
        <v>176</v>
      </c>
      <c r="K40" s="6">
        <v>77</v>
      </c>
      <c r="L40" s="8" t="s">
        <v>80</v>
      </c>
      <c r="M40" s="8" t="s">
        <v>83</v>
      </c>
      <c r="N40" s="8" t="s">
        <v>85</v>
      </c>
      <c r="O40" s="8">
        <v>1</v>
      </c>
      <c r="P40" s="9">
        <v>25</v>
      </c>
      <c r="Q40" s="36"/>
      <c r="R40" s="6"/>
      <c r="S40" s="6"/>
      <c r="T40" s="6"/>
      <c r="U40" s="6"/>
      <c r="V40" s="6"/>
      <c r="W40" s="6"/>
    </row>
    <row r="41" spans="1:23" ht="12.75">
      <c r="A41" s="6">
        <v>39</v>
      </c>
      <c r="B41" s="7">
        <v>39771</v>
      </c>
      <c r="C41" s="6" t="s">
        <v>46</v>
      </c>
      <c r="D41" s="8" t="s">
        <v>41</v>
      </c>
      <c r="E41" s="8" t="s">
        <v>51</v>
      </c>
      <c r="F41" s="7">
        <v>34985.96428571429</v>
      </c>
      <c r="G41" s="8" t="s">
        <v>55</v>
      </c>
      <c r="H41" s="8" t="s">
        <v>58</v>
      </c>
      <c r="I41" s="8" t="s">
        <v>66</v>
      </c>
      <c r="J41" s="6">
        <v>167</v>
      </c>
      <c r="K41" s="6">
        <v>68</v>
      </c>
      <c r="L41" s="8" t="s">
        <v>80</v>
      </c>
      <c r="M41" s="8" t="s">
        <v>81</v>
      </c>
      <c r="N41" s="8" t="s">
        <v>85</v>
      </c>
      <c r="O41" s="8" t="s">
        <v>85</v>
      </c>
      <c r="P41" s="9">
        <v>100</v>
      </c>
      <c r="Q41" s="36"/>
      <c r="R41" s="6"/>
      <c r="S41" s="6"/>
      <c r="T41" s="6"/>
      <c r="U41" s="6"/>
      <c r="V41" s="6"/>
      <c r="W41" s="6"/>
    </row>
    <row r="42" spans="1:23" ht="12.75">
      <c r="A42" s="6">
        <v>40</v>
      </c>
      <c r="B42" s="7">
        <v>39785</v>
      </c>
      <c r="C42" s="6" t="s">
        <v>47</v>
      </c>
      <c r="D42" s="8" t="s">
        <v>40</v>
      </c>
      <c r="E42" s="8" t="s">
        <v>51</v>
      </c>
      <c r="F42" s="7">
        <v>33536.96428571429</v>
      </c>
      <c r="G42" s="8" t="s">
        <v>56</v>
      </c>
      <c r="H42" s="8" t="s">
        <v>59</v>
      </c>
      <c r="I42" s="8" t="s">
        <v>67</v>
      </c>
      <c r="J42" s="6">
        <v>203</v>
      </c>
      <c r="K42" s="6">
        <v>98</v>
      </c>
      <c r="L42" s="8" t="s">
        <v>76</v>
      </c>
      <c r="M42" s="8" t="s">
        <v>82</v>
      </c>
      <c r="N42" s="8" t="s">
        <v>86</v>
      </c>
      <c r="O42" s="8" t="s">
        <v>85</v>
      </c>
      <c r="P42" s="9">
        <v>25</v>
      </c>
      <c r="Q42" s="36"/>
      <c r="R42" s="6"/>
      <c r="S42" s="6"/>
      <c r="T42" s="6"/>
      <c r="U42" s="6"/>
      <c r="V42" s="6"/>
      <c r="W42" s="6"/>
    </row>
    <row r="43" spans="1:16" ht="12.75">
      <c r="A43" s="10"/>
      <c r="B43" s="11"/>
      <c r="C43" s="10"/>
      <c r="D43" s="12"/>
      <c r="E43" s="12"/>
      <c r="F43" s="13"/>
      <c r="G43" s="12"/>
      <c r="H43" s="12"/>
      <c r="I43" s="12"/>
      <c r="J43" s="10"/>
      <c r="K43" s="10"/>
      <c r="L43" s="12"/>
      <c r="M43" s="12"/>
      <c r="N43" s="12"/>
      <c r="O43" s="12"/>
      <c r="P43" s="14"/>
    </row>
    <row r="44" spans="1:18" ht="12.75">
      <c r="A44" s="10"/>
      <c r="B44" s="11"/>
      <c r="C44" s="10"/>
      <c r="D44" s="12"/>
      <c r="E44" s="12"/>
      <c r="F44" s="13"/>
      <c r="G44" s="12"/>
      <c r="H44" s="12"/>
      <c r="I44" s="12"/>
      <c r="J44" s="10"/>
      <c r="K44" s="10"/>
      <c r="L44" s="12"/>
      <c r="M44" s="12"/>
      <c r="N44" s="12"/>
      <c r="O44" s="12"/>
      <c r="P44" s="29"/>
      <c r="Q44" s="10"/>
      <c r="R44" s="10"/>
    </row>
    <row r="45" spans="1:18" ht="12.75">
      <c r="A45" s="10"/>
      <c r="B45" s="11"/>
      <c r="C45" s="10"/>
      <c r="D45" s="12"/>
      <c r="E45" s="12"/>
      <c r="F45" s="13"/>
      <c r="G45" s="12"/>
      <c r="H45" s="12"/>
      <c r="I45" s="12"/>
      <c r="J45" s="10"/>
      <c r="K45" s="10"/>
      <c r="L45" s="12"/>
      <c r="M45" s="12"/>
      <c r="N45" s="12"/>
      <c r="O45" s="12"/>
      <c r="P45" s="14"/>
      <c r="Q45" s="10"/>
      <c r="R45" s="10"/>
    </row>
    <row r="46" spans="1:16" ht="12.75">
      <c r="A46" s="10"/>
      <c r="B46" s="11"/>
      <c r="C46" s="10"/>
      <c r="D46" s="12"/>
      <c r="E46" s="12"/>
      <c r="F46" s="13"/>
      <c r="G46" s="12"/>
      <c r="H46" s="12"/>
      <c r="I46" s="12"/>
      <c r="J46" s="10"/>
      <c r="K46" s="10"/>
      <c r="L46" s="12"/>
      <c r="M46" s="12"/>
      <c r="N46" s="12"/>
      <c r="O46" s="12"/>
      <c r="P46" s="14"/>
    </row>
    <row r="47" spans="1:16" ht="12.75">
      <c r="A47" s="10"/>
      <c r="B47" s="11"/>
      <c r="C47" s="10"/>
      <c r="D47" s="12"/>
      <c r="E47" s="12"/>
      <c r="F47" s="13"/>
      <c r="G47" s="12"/>
      <c r="H47" s="12"/>
      <c r="I47" s="12"/>
      <c r="J47" s="10"/>
      <c r="K47" s="10"/>
      <c r="L47" s="12"/>
      <c r="M47" s="12"/>
      <c r="N47" s="12"/>
      <c r="O47" s="12"/>
      <c r="P47" s="14"/>
    </row>
    <row r="48" ht="27">
      <c r="B48" s="15" t="s">
        <v>121</v>
      </c>
    </row>
    <row r="50" spans="1:7" s="17" customFormat="1" ht="15.75">
      <c r="A50" s="16" t="s">
        <v>89</v>
      </c>
      <c r="B50" s="17" t="s">
        <v>119</v>
      </c>
      <c r="G50" s="24" t="s">
        <v>238</v>
      </c>
    </row>
    <row r="51" spans="1:20" s="17" customFormat="1" ht="16.5" thickBot="1">
      <c r="A51" s="16"/>
      <c r="B51" s="35">
        <v>100</v>
      </c>
      <c r="C51" s="18"/>
      <c r="R51" s="39" t="s">
        <v>143</v>
      </c>
      <c r="S51" s="39" t="s">
        <v>144</v>
      </c>
      <c r="T51" s="39" t="s">
        <v>145</v>
      </c>
    </row>
    <row r="52" spans="1:20" s="17" customFormat="1" ht="16.5" thickBot="1">
      <c r="A52" s="16"/>
      <c r="B52" s="17" t="s">
        <v>90</v>
      </c>
      <c r="F52" s="19"/>
      <c r="L52" s="32" t="str">
        <f>IF(F52="","?",IF(F52=COUNT(A7:A42)*B51,"dobrze","Źle"))</f>
        <v>?</v>
      </c>
      <c r="R52" s="40" t="s">
        <v>140</v>
      </c>
      <c r="S52" s="41">
        <f>COUNTIF($L$52:$L$113,R52)</f>
        <v>0</v>
      </c>
      <c r="T52" s="42">
        <f>S52/COUNTA($L$52:$L$113)</f>
        <v>0</v>
      </c>
    </row>
    <row r="53" spans="1:20" s="17" customFormat="1" ht="15.75">
      <c r="A53" s="16"/>
      <c r="B53" s="20"/>
      <c r="C53" s="20"/>
      <c r="L53" s="32"/>
      <c r="R53" s="40" t="s">
        <v>141</v>
      </c>
      <c r="S53" s="41">
        <f>COUNTIF($L$52:$L$113,R53)</f>
        <v>0</v>
      </c>
      <c r="T53" s="42">
        <f>S53/COUNTA($L$52:$L$113)</f>
        <v>0</v>
      </c>
    </row>
    <row r="54" spans="1:20" s="17" customFormat="1" ht="15.75">
      <c r="A54" s="16"/>
      <c r="L54" s="32"/>
      <c r="R54" s="40" t="s">
        <v>142</v>
      </c>
      <c r="S54" s="41">
        <f>COUNTIF($L$52:$L$113,R54)</f>
        <v>21</v>
      </c>
      <c r="T54" s="42">
        <f>S54/COUNTA($L$52:$L$113)</f>
        <v>1</v>
      </c>
    </row>
    <row r="55" spans="1:20" s="17" customFormat="1" ht="16.5" thickBot="1">
      <c r="A55" s="16" t="s">
        <v>91</v>
      </c>
      <c r="B55" s="17" t="s">
        <v>92</v>
      </c>
      <c r="L55" s="32"/>
      <c r="R55" s="37"/>
      <c r="S55" s="37"/>
      <c r="T55" s="37"/>
    </row>
    <row r="56" spans="1:20" s="17" customFormat="1" ht="18.75" thickBot="1">
      <c r="A56" s="16"/>
      <c r="B56" s="17" t="s">
        <v>93</v>
      </c>
      <c r="F56" s="38"/>
      <c r="L56" s="32" t="str">
        <f>IF(F56="","?",IF(F56=SUM(P7:P42),"dobrze","Źle"))</f>
        <v>?</v>
      </c>
      <c r="R56" s="75" t="s">
        <v>146</v>
      </c>
      <c r="S56" s="76"/>
      <c r="T56" s="77"/>
    </row>
    <row r="57" spans="1:20" s="17" customFormat="1" ht="15.75">
      <c r="A57" s="16"/>
      <c r="B57" s="20"/>
      <c r="C57" s="20"/>
      <c r="L57" s="32"/>
      <c r="R57" s="78" t="str">
        <f>IF(AND(T52=0,T53=0,T54=1),"?",IF(T52&lt;=0.3,2,IF(T52&lt;=0.45,3,IF(T52&lt;=0.6,3.5,IF(T52&lt;=0.75,4,IF(T52&lt;=0.9,4.5,5))))))</f>
        <v>?</v>
      </c>
      <c r="S57" s="79"/>
      <c r="T57" s="80"/>
    </row>
    <row r="58" spans="1:20" s="17" customFormat="1" ht="15.75">
      <c r="A58" s="16"/>
      <c r="L58" s="32"/>
      <c r="R58" s="81"/>
      <c r="S58" s="82"/>
      <c r="T58" s="83"/>
    </row>
    <row r="59" spans="1:20" s="17" customFormat="1" ht="16.5" thickBot="1">
      <c r="A59" s="16" t="s">
        <v>94</v>
      </c>
      <c r="B59" s="17" t="s">
        <v>96</v>
      </c>
      <c r="L59" s="32"/>
      <c r="R59" s="81"/>
      <c r="S59" s="82"/>
      <c r="T59" s="83"/>
    </row>
    <row r="60" spans="1:20" s="17" customFormat="1" ht="16.5" thickBot="1">
      <c r="A60" s="16"/>
      <c r="B60" s="20"/>
      <c r="C60" s="20"/>
      <c r="F60" s="19"/>
      <c r="L60" s="32" t="str">
        <f>IF(F60="","?",IF(F60=AVERAGE(J7:J42),"dobrze","Źle"))</f>
        <v>?</v>
      </c>
      <c r="R60" s="81"/>
      <c r="S60" s="82"/>
      <c r="T60" s="83"/>
    </row>
    <row r="61" spans="1:20" s="17" customFormat="1" ht="15.75">
      <c r="A61" s="16"/>
      <c r="L61" s="32"/>
      <c r="R61" s="81"/>
      <c r="S61" s="82"/>
      <c r="T61" s="83"/>
    </row>
    <row r="62" spans="1:20" s="17" customFormat="1" ht="16.5" thickBot="1">
      <c r="A62" s="16" t="s">
        <v>95</v>
      </c>
      <c r="B62" s="17" t="s">
        <v>122</v>
      </c>
      <c r="L62" s="32"/>
      <c r="R62" s="84"/>
      <c r="S62" s="85"/>
      <c r="T62" s="86"/>
    </row>
    <row r="63" spans="1:20" s="17" customFormat="1" ht="16.5" thickBot="1">
      <c r="A63" s="16"/>
      <c r="B63" s="20"/>
      <c r="C63" s="20"/>
      <c r="F63" s="19"/>
      <c r="L63" s="32" t="str">
        <f>IF(F63="","?",IF(F63=ROUND(F60,1),"dobrze","Źle"))</f>
        <v>?</v>
      </c>
      <c r="R63" s="87">
        <f>IF(R57="?","",IF(R57&lt;3,"Weź się do pracy",IF(R57&lt;4,"Nie Najlepiej",IF(R57&lt;=4.5,"Każdy inny","PRYMUS"))))</f>
      </c>
      <c r="S63" s="88"/>
      <c r="T63" s="89"/>
    </row>
    <row r="64" spans="1:20" s="17" customFormat="1" ht="16.5" thickBot="1">
      <c r="A64" s="16"/>
      <c r="L64" s="32"/>
      <c r="R64" s="90"/>
      <c r="S64" s="91"/>
      <c r="T64" s="92"/>
    </row>
    <row r="65" spans="1:12" s="17" customFormat="1" ht="15.75">
      <c r="A65" s="16" t="s">
        <v>97</v>
      </c>
      <c r="B65" s="17" t="s">
        <v>98</v>
      </c>
      <c r="L65" s="32"/>
    </row>
    <row r="66" spans="1:12" s="17" customFormat="1" ht="16.5" thickBot="1">
      <c r="A66" s="16"/>
      <c r="B66" s="20" t="s">
        <v>117</v>
      </c>
      <c r="C66" s="20"/>
      <c r="F66" s="20" t="s">
        <v>118</v>
      </c>
      <c r="L66" s="32"/>
    </row>
    <row r="67" spans="1:12" s="17" customFormat="1" ht="16.5" thickBot="1">
      <c r="A67" s="16"/>
      <c r="B67" s="19"/>
      <c r="C67" s="34" t="str">
        <f>IF(B67="","?",IF(B67=MIN(K7:K42),"dobrze","Źle"))</f>
        <v>?</v>
      </c>
      <c r="F67" s="19"/>
      <c r="G67" s="32" t="str">
        <f>IF(F67="","?",IF(F67=MAX(K7:K42),"dobrze","Źle"))</f>
        <v>?</v>
      </c>
      <c r="L67" s="32" t="str">
        <f>IF(OR(B67="",F67=""),"?",IF(AND(C67="dobrze",G67="dobrze"),"dobrze","Źle"))</f>
        <v>?</v>
      </c>
    </row>
    <row r="68" spans="1:12" s="17" customFormat="1" ht="15.75">
      <c r="A68" s="16"/>
      <c r="L68" s="32"/>
    </row>
    <row r="69" spans="1:12" s="17" customFormat="1" ht="15.75">
      <c r="A69" s="16" t="s">
        <v>99</v>
      </c>
      <c r="B69" s="17" t="s">
        <v>129</v>
      </c>
      <c r="L69" s="32" t="str">
        <f ca="1">IF(G3="","?",IF(OR(G3=TODAY(),G3=NOW()),"dobrze","Żle"))</f>
        <v>?</v>
      </c>
    </row>
    <row r="70" spans="1:12" s="17" customFormat="1" ht="15.75">
      <c r="A70" s="16"/>
      <c r="B70" s="20"/>
      <c r="C70" s="20"/>
      <c r="L70" s="37"/>
    </row>
    <row r="71" spans="1:12" s="17" customFormat="1" ht="15.75">
      <c r="A71" s="16"/>
      <c r="L71" s="37"/>
    </row>
    <row r="72" spans="1:12" s="17" customFormat="1" ht="15.75">
      <c r="A72" s="16" t="s">
        <v>123</v>
      </c>
      <c r="B72" s="17" t="s">
        <v>138</v>
      </c>
      <c r="L72" s="33" t="str">
        <f>IF(Q7="","?",IF(AND(OR(Q7=ROUND(DAYS360(B7,$G$3),0),Q7=ROUND($G$3-B7,0)),OR(Q42=ROUND(DAYS360(B42,$G$3),0),Q42=ROUND($G$3-B42,0)),TRUNC(AVERAGE(Q7:Q42),0)=Q1),"dobrze","Żle"))</f>
        <v>?</v>
      </c>
    </row>
    <row r="73" spans="1:12" s="17" customFormat="1" ht="15.75">
      <c r="A73" s="16"/>
      <c r="L73" s="33"/>
    </row>
    <row r="74" spans="1:12" s="17" customFormat="1" ht="15.75">
      <c r="A74" s="16" t="s">
        <v>100</v>
      </c>
      <c r="B74" s="17" t="s">
        <v>139</v>
      </c>
      <c r="L74" s="33" t="str">
        <f>IF(R7="","?",IF(AND(OR($R$7=ROUND(($G$3-F7)/365,0),$R$7=ROUND(DAYS360(F7,$G$3)/365,0)),OR($R$42=ROUND(DAYS360(F42,$G$3)/360,0),$R$42=ROUND(($G$3-F42)/365,0)),TRUNC(AVERAGE(R7:R42),0)=$R$1),"dobrze","Żle"))</f>
        <v>?</v>
      </c>
    </row>
    <row r="75" spans="1:12" s="17" customFormat="1" ht="15.75">
      <c r="A75" s="16"/>
      <c r="L75" s="33"/>
    </row>
    <row r="76" spans="1:12" s="17" customFormat="1" ht="15.75">
      <c r="A76" s="16" t="s">
        <v>124</v>
      </c>
      <c r="B76" s="17" t="s">
        <v>134</v>
      </c>
      <c r="L76" s="33"/>
    </row>
    <row r="77" spans="1:12" s="17" customFormat="1" ht="15.75">
      <c r="A77" s="16"/>
      <c r="B77" s="17" t="s">
        <v>101</v>
      </c>
      <c r="L77" s="33" t="str">
        <f>IF(OR(COUNTIF(S7:S42,"")=COUNT(A7:A42),COUNTIF(S7:S42,"")=COUNT(A7:A42)-1),"?",IF(AND(S7=IF(P7=100,"Ok.",100-P7),S42=IF(P42=100,"Ok.",100-P42)),"dobrze","Żle"))</f>
        <v>?</v>
      </c>
    </row>
    <row r="78" spans="1:12" s="17" customFormat="1" ht="15.75">
      <c r="A78" s="16"/>
      <c r="L78" s="33"/>
    </row>
    <row r="79" spans="1:12" s="17" customFormat="1" ht="15.75">
      <c r="A79" s="16" t="s">
        <v>125</v>
      </c>
      <c r="B79" s="17" t="s">
        <v>104</v>
      </c>
      <c r="L79" s="33" t="str">
        <f>IF(OR(COUNTIF(T7:T42,"")=COUNT(A7:A42),COUNTIF(T7:T42,"")=COUNT(A7:A42)-1),"?",IF(AND(T7=IF(OR(G7="wysoki",H7="w"),"nr.jeden"," "),T42=IF(OR(G42="wysoki",H42="w"),"nr.jeden"," ")),"dobrze","Żle"))</f>
        <v>?</v>
      </c>
    </row>
    <row r="80" spans="1:12" s="17" customFormat="1" ht="15.75">
      <c r="A80" s="16"/>
      <c r="B80" s="17" t="s">
        <v>135</v>
      </c>
      <c r="L80" s="33"/>
    </row>
    <row r="81" spans="1:12" s="17" customFormat="1" ht="15.75">
      <c r="A81" s="16"/>
      <c r="L81" s="33"/>
    </row>
    <row r="82" spans="1:12" s="17" customFormat="1" ht="15.75">
      <c r="A82" s="16" t="s">
        <v>126</v>
      </c>
      <c r="B82" s="17" t="s">
        <v>105</v>
      </c>
      <c r="L82" s="33" t="str">
        <f>IF(OR(COUNTIF(U7:U42,"")=COUNT(A7:A42),COUNTIF(U7:U42,"")=COUNT(A7:A42)-1),"?",IF(AND(U7=IF(AND(N7="papierosy",O7&lt;&gt;"brak"),"problem"," "),U42=IF(AND(N42="papierosy",O42&lt;&gt;"brak"),"problem"," ")),"dobrze","Żle"))</f>
        <v>?</v>
      </c>
    </row>
    <row r="83" spans="1:12" s="17" customFormat="1" ht="15.75">
      <c r="A83" s="16"/>
      <c r="B83" s="17" t="s">
        <v>136</v>
      </c>
      <c r="L83" s="33"/>
    </row>
    <row r="84" spans="1:12" s="17" customFormat="1" ht="15.75">
      <c r="A84" s="16"/>
      <c r="L84" s="33"/>
    </row>
    <row r="85" spans="1:12" s="17" customFormat="1" ht="15.75">
      <c r="A85" s="16"/>
      <c r="L85" s="33"/>
    </row>
    <row r="86" spans="1:12" s="17" customFormat="1" ht="15.75">
      <c r="A86" s="16" t="s">
        <v>127</v>
      </c>
      <c r="B86" s="17" t="s">
        <v>102</v>
      </c>
      <c r="L86" s="33"/>
    </row>
    <row r="87" spans="1:12" s="17" customFormat="1" ht="15.75">
      <c r="A87" s="16"/>
      <c r="B87" s="26" t="s">
        <v>103</v>
      </c>
      <c r="L87" s="33" t="str">
        <f>IF(OR(COUNTIF(V7:V42,"")=COUNT(A7:A42),COUNTIF(V7:V42,"")=COUNT(A7:A42)-1),"?",IF(AND(V7=IF(AND(D7="M",N7="brak",OR(G7="wysoki",H7="w")),C7," "),V42=IF(AND(D42="M",N42="brak",OR(G42="wysoki",H42="w")),C42," ")),"dobrze","Żle"))</f>
        <v>?</v>
      </c>
    </row>
    <row r="88" spans="1:12" s="17" customFormat="1" ht="15.75">
      <c r="A88" s="16"/>
      <c r="B88" s="17" t="s">
        <v>107</v>
      </c>
      <c r="L88" s="33"/>
    </row>
    <row r="89" spans="1:12" s="17" customFormat="1" ht="15.75">
      <c r="A89" s="16"/>
      <c r="B89" s="17" t="s">
        <v>108</v>
      </c>
      <c r="L89" s="33"/>
    </row>
    <row r="90" spans="1:12" s="17" customFormat="1" ht="15.75">
      <c r="A90" s="16"/>
      <c r="L90" s="33"/>
    </row>
    <row r="91" spans="1:12" s="17" customFormat="1" ht="15.75">
      <c r="A91" s="16"/>
      <c r="B91" s="26" t="s">
        <v>106</v>
      </c>
      <c r="L91" s="33" t="str">
        <f>IF(OR(COUNTIF(W7:W42,"")=COUNT(A7:A42),COUNTIF(W7:W42,"")=COUNT(A7:A42)-1),"?",IF(AND(W7=IF(AND(D7="K",N7="brak",I7="gotowanie",OR(L7="blond",M7="nieb.")),C7," "),W42=IF(AND(D42="K",N42="brak",I42="gotowanie",OR(L42="blond",M42="nieb.")),C42," ")),"dobrze","Żle"))</f>
        <v>?</v>
      </c>
    </row>
    <row r="92" spans="1:12" s="17" customFormat="1" ht="15.75">
      <c r="A92" s="16"/>
      <c r="B92" s="17" t="s">
        <v>109</v>
      </c>
      <c r="L92" s="33"/>
    </row>
    <row r="93" spans="1:12" s="17" customFormat="1" ht="15.75">
      <c r="A93" s="16"/>
      <c r="B93" s="17" t="s">
        <v>137</v>
      </c>
      <c r="L93" s="33"/>
    </row>
    <row r="94" spans="1:12" s="17" customFormat="1" ht="15.75">
      <c r="A94" s="16"/>
      <c r="L94" s="33"/>
    </row>
    <row r="95" spans="1:12" s="17" customFormat="1" ht="15.75">
      <c r="A95" s="16" t="s">
        <v>128</v>
      </c>
      <c r="B95" s="17" t="s">
        <v>110</v>
      </c>
      <c r="L95" s="33"/>
    </row>
    <row r="96" spans="1:12" s="17" customFormat="1" ht="16.5" thickBot="1">
      <c r="A96" s="16"/>
      <c r="L96" s="33"/>
    </row>
    <row r="97" spans="1:12" s="17" customFormat="1" ht="16.5" thickBot="1">
      <c r="A97" s="16"/>
      <c r="B97" s="21" t="s">
        <v>111</v>
      </c>
      <c r="C97" s="22"/>
      <c r="D97" s="22"/>
      <c r="E97" s="22"/>
      <c r="F97" s="22"/>
      <c r="G97" s="23"/>
      <c r="H97" s="19"/>
      <c r="J97" s="24" t="s">
        <v>115</v>
      </c>
      <c r="L97" s="33" t="str">
        <f>IF(H97="","?",IF(H97=COUNTIF(N7:N42,"papierosy"),"dobrze","Żle"))</f>
        <v>?</v>
      </c>
    </row>
    <row r="98" spans="1:12" s="17" customFormat="1" ht="16.5" thickBot="1">
      <c r="A98" s="16"/>
      <c r="B98" s="21" t="s">
        <v>112</v>
      </c>
      <c r="C98" s="22"/>
      <c r="D98" s="22"/>
      <c r="E98" s="22"/>
      <c r="F98" s="22"/>
      <c r="G98" s="23"/>
      <c r="H98" s="19"/>
      <c r="J98" s="24" t="s">
        <v>115</v>
      </c>
      <c r="L98" s="33" t="str">
        <f>IF(H98="","?",IF(H98=COUNTIF(H7:H42,"Ś"),"dobrze","Żle"))</f>
        <v>?</v>
      </c>
    </row>
    <row r="99" spans="1:12" s="17" customFormat="1" ht="16.5" thickBot="1">
      <c r="A99" s="16"/>
      <c r="B99" s="21" t="s">
        <v>113</v>
      </c>
      <c r="C99" s="22"/>
      <c r="D99" s="22"/>
      <c r="E99" s="22"/>
      <c r="F99" s="22"/>
      <c r="G99" s="23"/>
      <c r="H99" s="19"/>
      <c r="J99" s="24" t="s">
        <v>116</v>
      </c>
      <c r="L99" s="33" t="str">
        <f>IF(H99="","?",IF(H99=SUMIF(D7:D42,"K",P7:P42),"dobrze","Żle"))</f>
        <v>?</v>
      </c>
    </row>
    <row r="100" spans="1:12" s="17" customFormat="1" ht="16.5" thickBot="1">
      <c r="A100" s="16"/>
      <c r="B100" s="21" t="s">
        <v>114</v>
      </c>
      <c r="C100" s="22"/>
      <c r="D100" s="22"/>
      <c r="E100" s="22"/>
      <c r="F100" s="22"/>
      <c r="G100" s="23"/>
      <c r="H100" s="19"/>
      <c r="J100" s="24"/>
      <c r="L100" s="33" t="str">
        <f>IF(H100="","?",IF(H100=SUMIF(D7:D42,"M",R7:R42)/COUNTIF(D7:D42,"M"),"dobrze","Żle"))</f>
        <v>?</v>
      </c>
    </row>
    <row r="101" spans="1:12" s="17" customFormat="1" ht="16.5" thickBot="1">
      <c r="A101" s="25"/>
      <c r="L101" s="33"/>
    </row>
    <row r="102" spans="1:12" ht="16.5" thickBot="1">
      <c r="A102" s="71" t="s">
        <v>247</v>
      </c>
      <c r="B102" s="21" t="s">
        <v>248</v>
      </c>
      <c r="C102" s="22"/>
      <c r="D102" s="22"/>
      <c r="E102" s="22"/>
      <c r="F102" s="22"/>
      <c r="G102" s="23"/>
      <c r="H102" s="19"/>
      <c r="L102" s="33" t="str">
        <f>IF(H102="","?",IF(H102=COUNTIF(O7:O37,"&lt;&gt;brak"),"dobrze","Żle"))</f>
        <v>?</v>
      </c>
    </row>
    <row r="103" spans="1:12" s="17" customFormat="1" ht="16.5" thickBot="1">
      <c r="A103"/>
      <c r="B103" s="21" t="s">
        <v>249</v>
      </c>
      <c r="C103" s="22"/>
      <c r="D103" s="22"/>
      <c r="E103" s="22"/>
      <c r="F103" s="22"/>
      <c r="G103" s="23"/>
      <c r="H103" s="19"/>
      <c r="L103" s="33" t="str">
        <f>IF(H103="","?",IF(H103=SUMIF(O7:O42,"&lt;&gt;brak",O7:O42),"dobrze","Żle"))</f>
        <v>?</v>
      </c>
    </row>
    <row r="104" spans="1:12" s="17" customFormat="1" ht="16.5" thickBot="1">
      <c r="A104"/>
      <c r="B104" s="21" t="s">
        <v>250</v>
      </c>
      <c r="C104" s="22"/>
      <c r="D104" s="22"/>
      <c r="E104" s="22"/>
      <c r="F104" s="22"/>
      <c r="G104" s="23"/>
      <c r="H104" s="19"/>
      <c r="L104" s="33" t="str">
        <f>IF(H104="","?",IF(H104=SUMIF(D7:D42,"K",K7:K42)/SUMIF(D7:D42,"M",K7:K42),"dobrze","Żle"))</f>
        <v>?</v>
      </c>
    </row>
    <row r="105" spans="1:12" s="17" customFormat="1" ht="15.75">
      <c r="A105"/>
      <c r="B105"/>
      <c r="C105"/>
      <c r="D105"/>
      <c r="E105"/>
      <c r="F105"/>
      <c r="G105"/>
      <c r="L105" s="33"/>
    </row>
    <row r="106" spans="1:12" s="17" customFormat="1" ht="15.75">
      <c r="A106" s="71" t="s">
        <v>247</v>
      </c>
      <c r="B106" s="72" t="s">
        <v>251</v>
      </c>
      <c r="C106" s="70"/>
      <c r="D106"/>
      <c r="E106"/>
      <c r="F106"/>
      <c r="L106" s="33"/>
    </row>
    <row r="107" spans="1:12" s="17" customFormat="1" ht="15.75">
      <c r="A107"/>
      <c r="C107"/>
      <c r="D107"/>
      <c r="E107"/>
      <c r="F107"/>
      <c r="G107"/>
      <c r="L107" s="33"/>
    </row>
    <row r="108" spans="1:12" s="17" customFormat="1" ht="15.75">
      <c r="A108"/>
      <c r="B108" s="73" t="s">
        <v>239</v>
      </c>
      <c r="C108" s="74" t="s">
        <v>240</v>
      </c>
      <c r="D108"/>
      <c r="E108" s="73" t="s">
        <v>239</v>
      </c>
      <c r="F108" s="73" t="s">
        <v>241</v>
      </c>
      <c r="G108"/>
      <c r="L108" s="33"/>
    </row>
    <row r="109" spans="1:12" ht="15.75">
      <c r="A109" s="72"/>
      <c r="B109" s="74"/>
      <c r="C109" s="73" t="s">
        <v>58</v>
      </c>
      <c r="D109" s="72"/>
      <c r="E109" s="74"/>
      <c r="F109" s="73" t="s">
        <v>242</v>
      </c>
      <c r="G109" s="72"/>
      <c r="L109" s="33"/>
    </row>
    <row r="110" spans="1:12" ht="15.75">
      <c r="A110" s="72"/>
      <c r="B110" s="74"/>
      <c r="C110" s="73" t="s">
        <v>60</v>
      </c>
      <c r="D110" s="72"/>
      <c r="E110" s="74"/>
      <c r="F110" s="73" t="s">
        <v>50</v>
      </c>
      <c r="G110" s="72"/>
      <c r="L110" s="33"/>
    </row>
    <row r="111" spans="1:12" ht="15.75">
      <c r="A111" s="72"/>
      <c r="B111" s="74"/>
      <c r="C111" s="73" t="s">
        <v>59</v>
      </c>
      <c r="D111" s="72"/>
      <c r="E111" s="74"/>
      <c r="F111" s="73" t="s">
        <v>243</v>
      </c>
      <c r="G111" s="72"/>
      <c r="L111" s="33"/>
    </row>
    <row r="112" spans="1:12" ht="15.75">
      <c r="A112" s="72"/>
      <c r="B112" s="74"/>
      <c r="C112" s="73" t="s">
        <v>244</v>
      </c>
      <c r="D112" s="72"/>
      <c r="E112" s="74"/>
      <c r="F112" s="73" t="s">
        <v>245</v>
      </c>
      <c r="G112" s="72"/>
      <c r="L112" s="33"/>
    </row>
    <row r="113" spans="1:12" ht="15.75">
      <c r="A113" s="72"/>
      <c r="D113" s="72"/>
      <c r="E113" s="74"/>
      <c r="F113" s="73" t="s">
        <v>246</v>
      </c>
      <c r="G113" s="72"/>
      <c r="L113" s="33" t="str">
        <f>IF(OR(C115="?",F115="?"),"?",IF(AND(C115="dobrze",F115="dobrze"),"dobrze","Źle"))</f>
        <v>?</v>
      </c>
    </row>
    <row r="114" spans="1:7" ht="15">
      <c r="A114" s="72"/>
      <c r="B114" s="72"/>
      <c r="C114" s="72"/>
      <c r="D114" s="72"/>
      <c r="G114" s="72"/>
    </row>
    <row r="115" spans="1:7" ht="15.75">
      <c r="A115" s="72"/>
      <c r="B115" s="72"/>
      <c r="C115" s="33" t="str">
        <f>IF(AND(B109="",B110="",B111="",B112=""),"?",IF(AND(B109=COUNTIF($H$7:$H$42,C109),B110=COUNTIF($H$7:$H$42,C110),B111=COUNTIF($H$7:$H$42,C111),B112=COUNTIF($H$7:$H$42,C112)),"dobrze","Żle"))</f>
        <v>?</v>
      </c>
      <c r="D115" s="33"/>
      <c r="E115" s="33"/>
      <c r="F115" s="33" t="str">
        <f>IF(AND(E109="",E110="",E111="",E112="",E113=""),"?",IF(AND(E109=COUNTIF($E$7:$E$42,F109),E110=COUNTIF($E$7:$E$42,F110),E111=COUNTIF($E$7:$E$42,F111),E112=COUNTIF($E$7:$E$42,F112),E113=COUNTIF($E$7:$E$42,F113)),"dobrze","Żle"))</f>
        <v>?</v>
      </c>
      <c r="G115" s="72"/>
    </row>
    <row r="116" spans="1:7" ht="15.75">
      <c r="A116" s="17"/>
      <c r="B116" s="17"/>
      <c r="C116" s="33"/>
      <c r="D116" s="17"/>
      <c r="E116" s="17"/>
      <c r="F116" s="17"/>
      <c r="G116" s="17"/>
    </row>
    <row r="117" spans="1:7" ht="15">
      <c r="A117" s="17"/>
      <c r="B117" s="17"/>
      <c r="C117" s="17"/>
      <c r="D117" s="17"/>
      <c r="E117" s="17"/>
      <c r="F117" s="17"/>
      <c r="G117" s="17"/>
    </row>
  </sheetData>
  <sheetProtection password="A924" sheet="1" objects="1" formatCells="0" formatColumns="0" formatRows="0" insertColumns="0" insertRows="0" deleteColumns="0" deleteRows="0" sort="0" autoFilter="0" pivotTables="0"/>
  <mergeCells count="3">
    <mergeCell ref="R56:T56"/>
    <mergeCell ref="R57:T62"/>
    <mergeCell ref="R63:T64"/>
  </mergeCells>
  <conditionalFormatting sqref="C115:C116 D115:F115 L72:L113">
    <cfRule type="cellIs" priority="1" dxfId="0" operator="equal" stopIfTrue="1">
      <formula>"dobrze"</formula>
    </cfRule>
    <cfRule type="cellIs" priority="2" dxfId="1" operator="equal" stopIfTrue="1">
      <formula>"Źle"</formula>
    </cfRule>
    <cfRule type="cellIs" priority="3" dxfId="2" operator="equal" stopIfTrue="1">
      <formula>"?"</formula>
    </cfRule>
  </conditionalFormatting>
  <conditionalFormatting sqref="C67 G67 L52:L69">
    <cfRule type="cellIs" priority="4" dxfId="0" operator="equal" stopIfTrue="1">
      <formula>"dobrze"</formula>
    </cfRule>
    <cfRule type="cellIs" priority="5" dxfId="3" operator="equal" stopIfTrue="1">
      <formula>"Źle"</formula>
    </cfRule>
    <cfRule type="cellIs" priority="6" dxfId="2" operator="equal" stopIfTrue="1">
      <formula>"?"</formula>
    </cfRule>
  </conditionalFormatting>
  <conditionalFormatting sqref="R63:T64">
    <cfRule type="cellIs" priority="7" dxfId="2" operator="equal" stopIfTrue="1">
      <formula>"PRYMUS"</formula>
    </cfRule>
    <cfRule type="cellIs" priority="8" dxfId="0" operator="equal" stopIfTrue="1">
      <formula>"Każdy inny"</formula>
    </cfRule>
    <cfRule type="cellIs" priority="9" dxfId="3" operator="equal" stopIfTrue="1">
      <formula>"Weź się do pracy"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Informatyki Ekonomicznej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 Matouk</dc:creator>
  <cp:keywords/>
  <dc:description/>
  <cp:lastModifiedBy>Matouk</cp:lastModifiedBy>
  <dcterms:created xsi:type="dcterms:W3CDTF">2001-10-21T11:04:53Z</dcterms:created>
  <dcterms:modified xsi:type="dcterms:W3CDTF">2009-05-10T22:01:54Z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